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Naslovna strana" sheetId="1" r:id="rId1"/>
    <sheet name="1. Deonice naftovoda" sheetId="2" r:id="rId2"/>
    <sheet name="2. Transportovane količine" sheetId="3" r:id="rId3"/>
    <sheet name="3. Nafta po tipovima" sheetId="4" r:id="rId4"/>
    <sheet name="4. СИТС" sheetId="5" r:id="rId5"/>
    <sheet name="5. Gubici" sheetId="6" r:id="rId6"/>
    <sheet name="6. Korisnici transporta" sheetId="7" r:id="rId7"/>
    <sheet name="7. Prekidi transporta" sheetId="8" r:id="rId8"/>
  </sheets>
  <definedNames>
    <definedName name="_xlnm.Print_Area" localSheetId="1">'1. Deonice naftovoda'!$A$1:$G$11</definedName>
    <definedName name="_xlnm.Print_Area" localSheetId="2">'2. Transportovane količine'!$A$6:$N$41</definedName>
    <definedName name="_xlnm.Print_Area" localSheetId="3">'3. Nafta po tipovima'!$A$1:$X$37</definedName>
    <definedName name="_xlnm.Print_Area" localSheetId="4">'4. СИТС'!$A$1:$L$20</definedName>
    <definedName name="_xlnm.Print_Area" localSheetId="5">'5. Gubici'!$A$1:$G$13</definedName>
    <definedName name="_xlnm.Print_Area" localSheetId="6">'6. Korisnici transporta'!$A$1:$J$11</definedName>
    <definedName name="_xlnm.Print_Area" localSheetId="7">'7. Prekidi transporta'!$A$1:$M$101</definedName>
    <definedName name="_xlnm.Print_Area" localSheetId="0">'Naslovna strana'!$A$1:$D$30</definedName>
    <definedName name="_xlnm.Print_Titles" localSheetId="7">'7. Prekidi transporta'!$1:$4</definedName>
  </definedNames>
  <calcPr fullCalcOnLoad="1"/>
</workbook>
</file>

<file path=xl/sharedStrings.xml><?xml version="1.0" encoding="utf-8"?>
<sst xmlns="http://schemas.openxmlformats.org/spreadsheetml/2006/main" count="347" uniqueCount="116">
  <si>
    <t>Енергетска делатност:</t>
  </si>
  <si>
    <t xml:space="preserve">Назив енергетског субјекта: 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</si>
  <si>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</si>
  <si>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</si>
  <si>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</si>
  <si>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</si>
  <si>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</si>
  <si>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</si>
  <si>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</si>
  <si>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>Број лиценце:</t>
  </si>
  <si>
    <t xml:space="preserve">Напомена: </t>
  </si>
  <si>
    <t>Транспорт нафте нафтоводима</t>
  </si>
  <si>
    <t>АГЕНЦИЈА за ЕНЕРГЕТИКУ РЕПУБЛИКЕ СРБИЈЕ</t>
  </si>
  <si>
    <t>Датум:</t>
  </si>
  <si>
    <t>ДН-1</t>
  </si>
  <si>
    <t>ДН-2</t>
  </si>
  <si>
    <t>Увозне нафте укупно:</t>
  </si>
  <si>
    <t>Домаће нафте укупно:</t>
  </si>
  <si>
    <t>Деоница нафтовода</t>
  </si>
  <si>
    <t>Почетак деонице</t>
  </si>
  <si>
    <t>Крај деонице</t>
  </si>
  <si>
    <t>Укупно:</t>
  </si>
  <si>
    <t xml:space="preserve">ДН-1  </t>
  </si>
  <si>
    <t>Деоница</t>
  </si>
  <si>
    <t>НИС а.д.</t>
  </si>
  <si>
    <t>План ремонта</t>
  </si>
  <si>
    <t>Реализација ремонта</t>
  </si>
  <si>
    <t>Коментар / Разлози одступања од плана</t>
  </si>
  <si>
    <t>Ред. Бр.</t>
  </si>
  <si>
    <t>Коментар / опис прекида и санације</t>
  </si>
  <si>
    <t>Локација</t>
  </si>
  <si>
    <t>Датум     
Од</t>
  </si>
  <si>
    <t>Датум          
До</t>
  </si>
  <si>
    <t>Датум          
 До</t>
  </si>
  <si>
    <t xml:space="preserve">Локација </t>
  </si>
  <si>
    <t>2. У случају потребе повећати број редова у табелама</t>
  </si>
  <si>
    <t>1. Тражени подаци се уносе у ћелије обојене жутом бојом</t>
  </si>
  <si>
    <t>3. Подаци за:</t>
  </si>
  <si>
    <t xml:space="preserve">ДН-2 </t>
  </si>
  <si>
    <t>ГОДИНИ</t>
  </si>
  <si>
    <t>Ред. 
бр.</t>
  </si>
  <si>
    <t xml:space="preserve">Тип нафте 
</t>
  </si>
  <si>
    <t>у [ t ]</t>
  </si>
  <si>
    <t>годину се односе на планске вредности за ту годину</t>
  </si>
  <si>
    <t>годину се односе на остварене вредности у тој години</t>
  </si>
  <si>
    <t>Трајање  
(дана)</t>
  </si>
  <si>
    <t>Остали</t>
  </si>
  <si>
    <t>Дужина деонице 
[ km ]</t>
  </si>
  <si>
    <t>Скраћени 
назив</t>
  </si>
  <si>
    <t>Јед.
мере</t>
  </si>
  <si>
    <t xml:space="preserve"> t </t>
  </si>
  <si>
    <t xml:space="preserve">Транспортована количина </t>
  </si>
  <si>
    <t xml:space="preserve">Губици </t>
  </si>
  <si>
    <t>%</t>
  </si>
  <si>
    <t xml:space="preserve">Транспортована количина     </t>
  </si>
  <si>
    <t xml:space="preserve">Датум:   </t>
  </si>
  <si>
    <t>Бачко Ново Село</t>
  </si>
  <si>
    <t>Нови Сад</t>
  </si>
  <si>
    <t>Панчево</t>
  </si>
  <si>
    <t>Увозне нафте/кондензати:</t>
  </si>
  <si>
    <t>Домаће нафте:</t>
  </si>
  <si>
    <t>месец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</si>
  <si>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</si>
  <si>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</si>
  <si>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</si>
  <si>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</si>
  <si>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</si>
  <si>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</si>
  <si>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</si>
  <si>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</si>
  <si>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</si>
  <si>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</si>
  <si>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</si>
  <si>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</si>
  <si>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НАПОМЕНА:</t>
  </si>
  <si>
    <t>у [%]</t>
  </si>
  <si>
    <t>СИТСт</t>
  </si>
  <si>
    <t>Период</t>
  </si>
  <si>
    <t>Табела НТ-1. ДЕОНИЦЕ НАФТОВОДА</t>
  </si>
  <si>
    <t>-</t>
  </si>
  <si>
    <t>Година (регулаторни период - т):</t>
  </si>
  <si>
    <t>Пројектовани годишњи капацитет деонице
[1.000 t/год]</t>
  </si>
  <si>
    <t>годишња 
количина</t>
  </si>
  <si>
    <t>односно подаци о планираним тарифним елементима за регулаторну годину</t>
  </si>
  <si>
    <t xml:space="preserve">У табеле се уносе подаци о реализованим тарифним елементима за претходне регулаторне периоде, </t>
  </si>
  <si>
    <t>Табела НТ-2. ТРАНСПОРТОВАНЕ КОЛИЧИНЕ НАФТЕ ПО ДЕОНИЦАМА И ПОРЕКЛУ СИРОВЕ НАФТЕ</t>
  </si>
  <si>
    <t>Табела НТ-3. ТРАНСПОРТОВАНЕ КОЛИЧИНЕ НАФТЕ ПО ТИПОВИМА СИРОВЕ НАФТЕ</t>
  </si>
  <si>
    <t>Домаће сирове нафте</t>
  </si>
  <si>
    <t>1.</t>
  </si>
  <si>
    <t>нето количина [ t ]</t>
  </si>
  <si>
    <t>2.</t>
  </si>
  <si>
    <t>3.</t>
  </si>
  <si>
    <t>4.</t>
  </si>
  <si>
    <t>5.</t>
  </si>
  <si>
    <t>6.</t>
  </si>
  <si>
    <t>7.</t>
  </si>
  <si>
    <t>8.</t>
  </si>
  <si>
    <t>9.</t>
  </si>
  <si>
    <t>Сирове нафте из увоза:</t>
  </si>
  <si>
    <t>10.</t>
  </si>
  <si>
    <t xml:space="preserve">                   деоница   тип нафте</t>
  </si>
  <si>
    <t>Транснафта А.Д.</t>
  </si>
  <si>
    <t>У колону "Тип нафте" уноси се назив сирове нафте из увоза (REBco/Ebco, Kirkuk, Novy Port, CPC.. .),</t>
  </si>
  <si>
    <t>а у друге две колоне транспортоване количине по деоницама за годину наведену у горњем левом ћошку табеле</t>
  </si>
  <si>
    <t>Табела НТ-4.1. ГОДИШЊЕ ТРАНСПОРТОВАНЕ КОЛИЧИНЕ НАФТЕ ПО ДЕОНИЦАМА И ТИПУ СИРОВЕ НАФТЕ</t>
  </si>
  <si>
    <t xml:space="preserve">Табела НТ-4.2. СТЕПЕН ИСКОРИШЋЕНОСТИ КАПАЦИТЕТА СИСТЕМА ПО ДЕОНИЦАМА </t>
  </si>
  <si>
    <t>Табела НТ-5. ОСТВАРЕНИ ГУБИЦИ У ТРАНСПОРТУ НАФТЕ</t>
  </si>
  <si>
    <t>Табела НТ-6. ТРАНСПОРТОВАНЕ КОЛИЧИНЕ СИРОВЕ НАФТЕ ПО КОРИСНИЦИМА ТРАНСПОРТА</t>
  </si>
  <si>
    <t>Табела НТ-7.1. ПЛАНИРАНИ ПРЕКИДИ ТРАНСПОРТА НАФТЕ НАФТОВОДИМА  (РЕМОНТИ) У</t>
  </si>
  <si>
    <t>Табела НТ-7.2. НЕПЛАНИРАНИ ПРЕКИДИ ТРАНСПОРТА НАФТЕ НАФТОВОДИМА У</t>
  </si>
  <si>
    <t>Табела НТ-7.3. ПЛАНИРАНИ ПРЕКИДИ ТРАНСПОРТА НАФТЕ НАФТОВОДИМА  (РЕМОНТИ) У</t>
  </si>
  <si>
    <t>Табела НТ-7.4. НЕПЛАНИРАНИ ПРЕКИДИ ТРАНСПОРТА НАФТЕ НАФТОВОДИМА У</t>
  </si>
  <si>
    <t>Табела НТ-7.5. ПЛАНИРАНИ ПРЕКИДИ ТРАНСПОРТА НАФТЕ НАФТОВОДИМА  (РЕМОНТИ) У</t>
  </si>
  <si>
    <t>Табела НТ-7.6. НЕПЛАНИРАНИ ПРЕКИДИ ТРАНСПОРТА НАФТЕ НАФТОВОДИМА У</t>
  </si>
  <si>
    <t>Табела НТ-7.7. ПЛАНИРАНИ ПРЕКИДИ ТРАНСПОРТА НАФТЕ НАФТОВОДИМА  (РЕМОНТИ) У</t>
  </si>
  <si>
    <t>Коментар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</si>
</sst>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dd\.mm\.yyyy"/>
    <numFmt numFmtId="176" formatCode="[$-409]dddd\,\ mmmm\ dd\,\ yyyy"/>
    <numFmt numFmtId="177" formatCode="#,##0.000"/>
    <numFmt numFmtId="178" formatCode="[$-241A]d\.\ mmmm\ yyyy"/>
  </numFmts>
  <fonts count="47">
    <font>
      <sz val="10"/>
      <name val="Arial"/>
      <family val="0"/>
    </font>
    <font>
      <sz val="8"/>
      <name val="Arial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 Narrow"/>
      <family val="2"/>
    </font>
    <font>
      <b/>
      <sz val="10"/>
      <color rgb="FF00206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 style="thin"/>
    </border>
    <border diagonalDown="1">
      <left style="thin"/>
      <right style="thin"/>
      <top style="double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 style="thin"/>
      <diagonal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174" fontId="2" fillId="33" borderId="14" xfId="0" applyNumberFormat="1" applyFont="1" applyFill="1" applyBorder="1" applyAlignment="1">
      <alignment horizontal="right" vertical="center"/>
    </xf>
    <xf numFmtId="174" fontId="2" fillId="33" borderId="15" xfId="0" applyNumberFormat="1" applyFont="1" applyFill="1" applyBorder="1" applyAlignment="1">
      <alignment horizontal="right" vertical="center"/>
    </xf>
    <xf numFmtId="174" fontId="2" fillId="34" borderId="14" xfId="0" applyNumberFormat="1" applyFont="1" applyFill="1" applyBorder="1" applyAlignment="1" applyProtection="1">
      <alignment/>
      <protection locked="0"/>
    </xf>
    <xf numFmtId="174" fontId="2" fillId="34" borderId="15" xfId="0" applyNumberFormat="1" applyFont="1" applyFill="1" applyBorder="1" applyAlignment="1" applyProtection="1">
      <alignment/>
      <protection locked="0"/>
    </xf>
    <xf numFmtId="174" fontId="2" fillId="34" borderId="16" xfId="0" applyNumberFormat="1" applyFont="1" applyFill="1" applyBorder="1" applyAlignment="1" applyProtection="1">
      <alignment/>
      <protection locked="0"/>
    </xf>
    <xf numFmtId="174" fontId="2" fillId="34" borderId="17" xfId="0" applyNumberFormat="1" applyFont="1" applyFill="1" applyBorder="1" applyAlignment="1" applyProtection="1">
      <alignment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14" fontId="2" fillId="33" borderId="0" xfId="0" applyNumberFormat="1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justify"/>
      <protection/>
    </xf>
    <xf numFmtId="0" fontId="2" fillId="33" borderId="19" xfId="0" applyFont="1" applyFill="1" applyBorder="1" applyAlignment="1" applyProtection="1">
      <alignment horizontal="center" vertical="justify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14" fontId="2" fillId="33" borderId="0" xfId="0" applyNumberFormat="1" applyFont="1" applyFill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74" fontId="2" fillId="34" borderId="18" xfId="0" applyNumberFormat="1" applyFont="1" applyFill="1" applyBorder="1" applyAlignment="1" applyProtection="1">
      <alignment horizontal="right" vertical="center"/>
      <protection locked="0"/>
    </xf>
    <xf numFmtId="174" fontId="2" fillId="34" borderId="19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17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 applyProtection="1">
      <alignment horizontal="center" vertical="center"/>
      <protection locked="0"/>
    </xf>
    <xf numFmtId="4" fontId="2" fillId="34" borderId="24" xfId="0" applyNumberFormat="1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>
      <alignment horizontal="center" vertical="center"/>
    </xf>
    <xf numFmtId="49" fontId="2" fillId="34" borderId="27" xfId="0" applyNumberFormat="1" applyFont="1" applyFill="1" applyBorder="1" applyAlignment="1" applyProtection="1">
      <alignment horizontal="center" vertical="center"/>
      <protection locked="0"/>
    </xf>
    <xf numFmtId="4" fontId="2" fillId="34" borderId="28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175" fontId="2" fillId="34" borderId="14" xfId="0" applyNumberFormat="1" applyFont="1" applyFill="1" applyBorder="1" applyAlignment="1" applyProtection="1">
      <alignment horizontal="center" vertical="center"/>
      <protection locked="0"/>
    </xf>
    <xf numFmtId="3" fontId="2" fillId="33" borderId="14" xfId="0" applyNumberFormat="1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 locked="0"/>
    </xf>
    <xf numFmtId="1" fontId="2" fillId="33" borderId="29" xfId="0" applyNumberFormat="1" applyFont="1" applyFill="1" applyBorder="1" applyAlignment="1" applyProtection="1">
      <alignment horizontal="center" vertical="center"/>
      <protection/>
    </xf>
    <xf numFmtId="175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175" fontId="2" fillId="34" borderId="16" xfId="0" applyNumberFormat="1" applyFont="1" applyFill="1" applyBorder="1" applyAlignment="1" applyProtection="1">
      <alignment horizontal="center" vertical="center"/>
      <protection locked="0"/>
    </xf>
    <xf numFmtId="3" fontId="2" fillId="33" borderId="16" xfId="0" applyNumberFormat="1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horizontal="left" vertical="center"/>
      <protection locked="0"/>
    </xf>
    <xf numFmtId="175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45" fillId="33" borderId="25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0" fontId="46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4" fontId="2" fillId="33" borderId="18" xfId="0" applyNumberFormat="1" applyFont="1" applyFill="1" applyBorder="1" applyAlignment="1" applyProtection="1">
      <alignment horizontal="center" vertical="center"/>
      <protection/>
    </xf>
    <xf numFmtId="4" fontId="3" fillId="33" borderId="16" xfId="0" applyNumberFormat="1" applyFont="1" applyFill="1" applyBorder="1" applyAlignment="1" applyProtection="1">
      <alignment/>
      <protection/>
    </xf>
    <xf numFmtId="4" fontId="3" fillId="33" borderId="17" xfId="0" applyNumberFormat="1" applyFont="1" applyFill="1" applyBorder="1" applyAlignment="1" applyProtection="1">
      <alignment/>
      <protection/>
    </xf>
    <xf numFmtId="10" fontId="3" fillId="33" borderId="16" xfId="0" applyNumberFormat="1" applyFont="1" applyFill="1" applyBorder="1" applyAlignment="1" applyProtection="1">
      <alignment/>
      <protection/>
    </xf>
    <xf numFmtId="10" fontId="3" fillId="33" borderId="17" xfId="0" applyNumberFormat="1" applyFont="1" applyFill="1" applyBorder="1" applyAlignment="1" applyProtection="1">
      <alignment/>
      <protection/>
    </xf>
    <xf numFmtId="4" fontId="6" fillId="34" borderId="21" xfId="0" applyNumberFormat="1" applyFont="1" applyFill="1" applyBorder="1" applyAlignment="1" applyProtection="1">
      <alignment/>
      <protection locked="0"/>
    </xf>
    <xf numFmtId="4" fontId="6" fillId="34" borderId="14" xfId="0" applyNumberFormat="1" applyFont="1" applyFill="1" applyBorder="1" applyAlignment="1" applyProtection="1">
      <alignment/>
      <protection locked="0"/>
    </xf>
    <xf numFmtId="4" fontId="6" fillId="34" borderId="18" xfId="0" applyNumberFormat="1" applyFont="1" applyFill="1" applyBorder="1" applyAlignment="1" applyProtection="1">
      <alignment/>
      <protection locked="0"/>
    </xf>
    <xf numFmtId="4" fontId="6" fillId="33" borderId="16" xfId="0" applyNumberFormat="1" applyFont="1" applyFill="1" applyBorder="1" applyAlignment="1" applyProtection="1">
      <alignment/>
      <protection/>
    </xf>
    <xf numFmtId="4" fontId="6" fillId="33" borderId="17" xfId="0" applyNumberFormat="1" applyFont="1" applyFill="1" applyBorder="1" applyAlignment="1" applyProtection="1">
      <alignment/>
      <protection/>
    </xf>
    <xf numFmtId="4" fontId="2" fillId="33" borderId="38" xfId="0" applyNumberFormat="1" applyFont="1" applyFill="1" applyBorder="1" applyAlignment="1" applyProtection="1">
      <alignment horizontal="right"/>
      <protection/>
    </xf>
    <xf numFmtId="4" fontId="2" fillId="33" borderId="18" xfId="0" applyNumberFormat="1" applyFont="1" applyFill="1" applyBorder="1" applyAlignment="1" applyProtection="1">
      <alignment horizontal="right"/>
      <protection/>
    </xf>
    <xf numFmtId="4" fontId="2" fillId="33" borderId="19" xfId="0" applyNumberFormat="1" applyFont="1" applyFill="1" applyBorder="1" applyAlignment="1" applyProtection="1">
      <alignment horizontal="right"/>
      <protection/>
    </xf>
    <xf numFmtId="4" fontId="3" fillId="33" borderId="39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vertical="center" wrapText="1"/>
    </xf>
    <xf numFmtId="4" fontId="6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 horizontal="right"/>
      <protection/>
    </xf>
    <xf numFmtId="0" fontId="2" fillId="33" borderId="38" xfId="0" applyFont="1" applyFill="1" applyBorder="1" applyAlignment="1" applyProtection="1">
      <alignment horizontal="center" vertical="justify"/>
      <protection/>
    </xf>
    <xf numFmtId="0" fontId="2" fillId="33" borderId="40" xfId="0" applyFont="1" applyFill="1" applyBorder="1" applyAlignment="1" applyProtection="1">
      <alignment horizontal="center"/>
      <protection/>
    </xf>
    <xf numFmtId="4" fontId="2" fillId="33" borderId="38" xfId="0" applyNumberFormat="1" applyFont="1" applyFill="1" applyBorder="1" applyAlignment="1" applyProtection="1">
      <alignment horizontal="center" vertical="center"/>
      <protection/>
    </xf>
    <xf numFmtId="4" fontId="3" fillId="33" borderId="39" xfId="0" applyNumberFormat="1" applyFont="1" applyFill="1" applyBorder="1" applyAlignment="1" applyProtection="1">
      <alignment/>
      <protection/>
    </xf>
    <xf numFmtId="10" fontId="3" fillId="33" borderId="39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>
      <alignment horizontal="left" vertical="center"/>
    </xf>
    <xf numFmtId="0" fontId="2" fillId="33" borderId="40" xfId="0" applyFont="1" applyFill="1" applyBorder="1" applyAlignment="1">
      <alignment horizontal="center"/>
    </xf>
    <xf numFmtId="174" fontId="2" fillId="34" borderId="41" xfId="0" applyNumberFormat="1" applyFont="1" applyFill="1" applyBorder="1" applyAlignment="1" applyProtection="1">
      <alignment/>
      <protection locked="0"/>
    </xf>
    <xf numFmtId="174" fontId="2" fillId="34" borderId="39" xfId="0" applyNumberFormat="1" applyFont="1" applyFill="1" applyBorder="1" applyAlignment="1" applyProtection="1">
      <alignment/>
      <protection locked="0"/>
    </xf>
    <xf numFmtId="14" fontId="2" fillId="33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 applyProtection="1">
      <alignment horizontal="right" vertical="center"/>
      <protection locked="0"/>
    </xf>
    <xf numFmtId="177" fontId="6" fillId="34" borderId="21" xfId="0" applyNumberFormat="1" applyFont="1" applyFill="1" applyBorder="1" applyAlignment="1" applyProtection="1">
      <alignment/>
      <protection locked="0"/>
    </xf>
    <xf numFmtId="177" fontId="6" fillId="34" borderId="24" xfId="0" applyNumberFormat="1" applyFont="1" applyFill="1" applyBorder="1" applyAlignment="1" applyProtection="1">
      <alignment/>
      <protection locked="0"/>
    </xf>
    <xf numFmtId="177" fontId="6" fillId="34" borderId="14" xfId="0" applyNumberFormat="1" applyFont="1" applyFill="1" applyBorder="1" applyAlignment="1" applyProtection="1">
      <alignment/>
      <protection locked="0"/>
    </xf>
    <xf numFmtId="177" fontId="6" fillId="34" borderId="15" xfId="0" applyNumberFormat="1" applyFont="1" applyFill="1" applyBorder="1" applyAlignment="1" applyProtection="1">
      <alignment/>
      <protection locked="0"/>
    </xf>
    <xf numFmtId="177" fontId="6" fillId="34" borderId="18" xfId="0" applyNumberFormat="1" applyFont="1" applyFill="1" applyBorder="1" applyAlignment="1" applyProtection="1">
      <alignment/>
      <protection locked="0"/>
    </xf>
    <xf numFmtId="177" fontId="6" fillId="34" borderId="19" xfId="0" applyNumberFormat="1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0" fillId="35" borderId="22" xfId="0" applyNumberFormat="1" applyFill="1" applyBorder="1" applyAlignment="1" applyProtection="1">
      <alignment/>
      <protection locked="0"/>
    </xf>
    <xf numFmtId="49" fontId="0" fillId="35" borderId="18" xfId="0" applyNumberForma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horizontal="right"/>
      <protection/>
    </xf>
    <xf numFmtId="0" fontId="0" fillId="33" borderId="42" xfId="0" applyFont="1" applyFill="1" applyBorder="1" applyAlignment="1" applyProtection="1">
      <alignment horizontal="right"/>
      <protection/>
    </xf>
    <xf numFmtId="0" fontId="0" fillId="33" borderId="29" xfId="0" applyFont="1" applyFill="1" applyBorder="1" applyAlignment="1" applyProtection="1">
      <alignment horizontal="right"/>
      <protection/>
    </xf>
    <xf numFmtId="0" fontId="0" fillId="33" borderId="43" xfId="0" applyFont="1" applyFill="1" applyBorder="1" applyAlignment="1" applyProtection="1">
      <alignment horizontal="right"/>
      <protection/>
    </xf>
    <xf numFmtId="49" fontId="0" fillId="35" borderId="37" xfId="0" applyNumberForma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 horizontal="left" vertic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1" fontId="46" fillId="33" borderId="44" xfId="0" applyNumberFormat="1" applyFont="1" applyFill="1" applyBorder="1" applyAlignment="1" applyProtection="1">
      <alignment horizontal="center" vertical="center"/>
      <protection/>
    </xf>
    <xf numFmtId="0" fontId="46" fillId="33" borderId="49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0" fontId="45" fillId="33" borderId="52" xfId="0" applyFont="1" applyFill="1" applyBorder="1" applyAlignment="1" applyProtection="1">
      <alignment horizontal="center" vertical="center"/>
      <protection/>
    </xf>
    <xf numFmtId="0" fontId="45" fillId="33" borderId="5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1" fontId="8" fillId="33" borderId="55" xfId="0" applyNumberFormat="1" applyFont="1" applyFill="1" applyBorder="1" applyAlignment="1" applyProtection="1">
      <alignment horizontal="center" vertical="center"/>
      <protection/>
    </xf>
    <xf numFmtId="1" fontId="8" fillId="33" borderId="29" xfId="0" applyNumberFormat="1" applyFont="1" applyFill="1" applyBorder="1" applyAlignment="1" applyProtection="1">
      <alignment horizontal="center" vertical="center"/>
      <protection/>
    </xf>
    <xf numFmtId="1" fontId="8" fillId="33" borderId="56" xfId="0" applyNumberFormat="1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wrapText="1"/>
      <protection/>
    </xf>
    <xf numFmtId="0" fontId="0" fillId="33" borderId="58" xfId="0" applyFont="1" applyFill="1" applyBorder="1" applyAlignment="1" applyProtection="1">
      <alignment horizontal="center" wrapText="1"/>
      <protection/>
    </xf>
    <xf numFmtId="0" fontId="0" fillId="33" borderId="59" xfId="0" applyFont="1" applyFill="1" applyBorder="1" applyAlignment="1" applyProtection="1">
      <alignment horizontal="center" wrapText="1"/>
      <protection/>
    </xf>
    <xf numFmtId="0" fontId="0" fillId="33" borderId="60" xfId="0" applyFill="1" applyBorder="1" applyAlignment="1" applyProtection="1">
      <alignment horizontal="center"/>
      <protection/>
    </xf>
    <xf numFmtId="0" fontId="0" fillId="33" borderId="61" xfId="0" applyFill="1" applyBorder="1" applyAlignment="1" applyProtection="1">
      <alignment horizontal="center"/>
      <protection/>
    </xf>
    <xf numFmtId="0" fontId="0" fillId="33" borderId="62" xfId="0" applyFill="1" applyBorder="1" applyAlignment="1" applyProtection="1">
      <alignment horizontal="center"/>
      <protection/>
    </xf>
    <xf numFmtId="0" fontId="0" fillId="33" borderId="63" xfId="0" applyFill="1" applyBorder="1" applyAlignment="1" applyProtection="1">
      <alignment horizontal="center"/>
      <protection/>
    </xf>
    <xf numFmtId="49" fontId="0" fillId="0" borderId="64" xfId="0" applyNumberFormat="1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49" fontId="0" fillId="0" borderId="65" xfId="0" applyNumberForma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33" borderId="67" xfId="0" applyFont="1" applyFill="1" applyBorder="1" applyAlignment="1" applyProtection="1">
      <alignment horizontal="center"/>
      <protection/>
    </xf>
    <xf numFmtId="0" fontId="0" fillId="33" borderId="68" xfId="0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center"/>
      <protection/>
    </xf>
    <xf numFmtId="0" fontId="0" fillId="33" borderId="69" xfId="0" applyFill="1" applyBorder="1" applyAlignment="1" applyProtection="1">
      <alignment horizontal="center"/>
      <protection/>
    </xf>
    <xf numFmtId="177" fontId="0" fillId="35" borderId="32" xfId="0" applyNumberFormat="1" applyFill="1" applyBorder="1" applyAlignment="1" applyProtection="1">
      <alignment horizontal="right"/>
      <protection locked="0"/>
    </xf>
    <xf numFmtId="177" fontId="0" fillId="35" borderId="70" xfId="0" applyNumberFormat="1" applyFill="1" applyBorder="1" applyAlignment="1" applyProtection="1">
      <alignment horizontal="right"/>
      <protection locked="0"/>
    </xf>
    <xf numFmtId="177" fontId="0" fillId="35" borderId="71" xfId="0" applyNumberFormat="1" applyFill="1" applyBorder="1" applyAlignment="1" applyProtection="1">
      <alignment horizontal="right"/>
      <protection locked="0"/>
    </xf>
    <xf numFmtId="177" fontId="0" fillId="35" borderId="72" xfId="0" applyNumberFormat="1" applyFill="1" applyBorder="1" applyAlignment="1" applyProtection="1">
      <alignment horizontal="right"/>
      <protection locked="0"/>
    </xf>
    <xf numFmtId="0" fontId="0" fillId="33" borderId="73" xfId="0" applyFont="1" applyFill="1" applyBorder="1" applyAlignment="1" applyProtection="1">
      <alignment horizontal="center"/>
      <protection/>
    </xf>
    <xf numFmtId="0" fontId="0" fillId="33" borderId="70" xfId="0" applyFill="1" applyBorder="1" applyAlignment="1" applyProtection="1">
      <alignment horizontal="center"/>
      <protection/>
    </xf>
    <xf numFmtId="0" fontId="0" fillId="33" borderId="72" xfId="0" applyFill="1" applyBorder="1" applyAlignment="1" applyProtection="1">
      <alignment horizontal="center"/>
      <protection/>
    </xf>
    <xf numFmtId="177" fontId="0" fillId="35" borderId="74" xfId="0" applyNumberFormat="1" applyFill="1" applyBorder="1" applyAlignment="1" applyProtection="1">
      <alignment horizontal="right"/>
      <protection locked="0"/>
    </xf>
    <xf numFmtId="177" fontId="0" fillId="35" borderId="75" xfId="0" applyNumberFormat="1" applyFill="1" applyBorder="1" applyAlignment="1" applyProtection="1">
      <alignment horizontal="right"/>
      <protection locked="0"/>
    </xf>
    <xf numFmtId="177" fontId="0" fillId="35" borderId="76" xfId="0" applyNumberFormat="1" applyFill="1" applyBorder="1" applyAlignment="1" applyProtection="1">
      <alignment horizontal="right"/>
      <protection locked="0"/>
    </xf>
    <xf numFmtId="177" fontId="0" fillId="35" borderId="77" xfId="0" applyNumberFormat="1" applyFill="1" applyBorder="1" applyAlignment="1" applyProtection="1">
      <alignment horizontal="right"/>
      <protection locked="0"/>
    </xf>
    <xf numFmtId="177" fontId="0" fillId="35" borderId="64" xfId="0" applyNumberFormat="1" applyFill="1" applyBorder="1" applyAlignment="1" applyProtection="1">
      <alignment horizontal="right"/>
      <protection locked="0"/>
    </xf>
    <xf numFmtId="177" fontId="0" fillId="35" borderId="65" xfId="0" applyNumberFormat="1" applyFill="1" applyBorder="1" applyAlignment="1" applyProtection="1">
      <alignment horizontal="right"/>
      <protection locked="0"/>
    </xf>
    <xf numFmtId="177" fontId="0" fillId="35" borderId="38" xfId="0" applyNumberFormat="1" applyFill="1" applyBorder="1" applyAlignment="1" applyProtection="1">
      <alignment horizontal="right"/>
      <protection locked="0"/>
    </xf>
    <xf numFmtId="177" fontId="0" fillId="35" borderId="66" xfId="0" applyNumberFormat="1" applyFill="1" applyBorder="1" applyAlignment="1" applyProtection="1">
      <alignment horizontal="right"/>
      <protection locked="0"/>
    </xf>
    <xf numFmtId="177" fontId="0" fillId="35" borderId="78" xfId="0" applyNumberFormat="1" applyFill="1" applyBorder="1" applyAlignment="1" applyProtection="1">
      <alignment horizontal="right"/>
      <protection locked="0"/>
    </xf>
    <xf numFmtId="177" fontId="0" fillId="35" borderId="79" xfId="0" applyNumberFormat="1" applyFill="1" applyBorder="1" applyAlignment="1" applyProtection="1">
      <alignment horizontal="right"/>
      <protection locked="0"/>
    </xf>
    <xf numFmtId="177" fontId="0" fillId="35" borderId="80" xfId="0" applyNumberFormat="1" applyFill="1" applyBorder="1" applyAlignment="1" applyProtection="1">
      <alignment horizontal="right"/>
      <protection locked="0"/>
    </xf>
    <xf numFmtId="177" fontId="0" fillId="35" borderId="81" xfId="0" applyNumberFormat="1" applyFill="1" applyBorder="1" applyAlignment="1" applyProtection="1">
      <alignment horizontal="right"/>
      <protection locked="0"/>
    </xf>
    <xf numFmtId="177" fontId="0" fillId="35" borderId="32" xfId="0" applyNumberFormat="1" applyFill="1" applyBorder="1" applyAlignment="1" applyProtection="1">
      <alignment/>
      <protection locked="0"/>
    </xf>
    <xf numFmtId="177" fontId="0" fillId="35" borderId="70" xfId="0" applyNumberFormat="1" applyFill="1" applyBorder="1" applyAlignment="1" applyProtection="1">
      <alignment/>
      <protection locked="0"/>
    </xf>
    <xf numFmtId="177" fontId="0" fillId="35" borderId="71" xfId="0" applyNumberFormat="1" applyFill="1" applyBorder="1" applyAlignment="1" applyProtection="1">
      <alignment/>
      <protection locked="0"/>
    </xf>
    <xf numFmtId="177" fontId="0" fillId="35" borderId="72" xfId="0" applyNumberFormat="1" applyFill="1" applyBorder="1" applyAlignment="1" applyProtection="1">
      <alignment/>
      <protection locked="0"/>
    </xf>
    <xf numFmtId="49" fontId="0" fillId="33" borderId="64" xfId="0" applyNumberFormat="1" applyFill="1" applyBorder="1" applyAlignment="1" applyProtection="1">
      <alignment horizontal="center"/>
      <protection/>
    </xf>
    <xf numFmtId="49" fontId="0" fillId="33" borderId="65" xfId="0" applyNumberFormat="1" applyFill="1" applyBorder="1" applyAlignment="1" applyProtection="1">
      <alignment horizontal="center"/>
      <protection/>
    </xf>
    <xf numFmtId="49" fontId="0" fillId="33" borderId="38" xfId="0" applyNumberFormat="1" applyFill="1" applyBorder="1" applyAlignment="1" applyProtection="1">
      <alignment horizontal="center"/>
      <protection/>
    </xf>
    <xf numFmtId="49" fontId="0" fillId="33" borderId="66" xfId="0" applyNumberFormat="1" applyFill="1" applyBorder="1" applyAlignment="1" applyProtection="1">
      <alignment horizontal="center"/>
      <protection/>
    </xf>
    <xf numFmtId="1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 applyProtection="1">
      <alignment horizontal="center" vertical="center"/>
      <protection/>
    </xf>
    <xf numFmtId="1" fontId="3" fillId="33" borderId="61" xfId="0" applyNumberFormat="1" applyFont="1" applyFill="1" applyBorder="1" applyAlignment="1" applyProtection="1">
      <alignment horizontal="center" vertical="center"/>
      <protection/>
    </xf>
    <xf numFmtId="0" fontId="3" fillId="33" borderId="63" xfId="0" applyFont="1" applyFill="1" applyBorder="1" applyAlignment="1" applyProtection="1">
      <alignment horizontal="center" vertical="center"/>
      <protection/>
    </xf>
    <xf numFmtId="1" fontId="3" fillId="33" borderId="60" xfId="0" applyNumberFormat="1" applyFont="1" applyFill="1" applyBorder="1" applyAlignment="1" applyProtection="1">
      <alignment horizontal="center" vertical="justify"/>
      <protection/>
    </xf>
    <xf numFmtId="0" fontId="3" fillId="33" borderId="62" xfId="0" applyFont="1" applyFill="1" applyBorder="1" applyAlignment="1" applyProtection="1">
      <alignment horizontal="center" vertical="justify"/>
      <protection/>
    </xf>
    <xf numFmtId="0" fontId="2" fillId="33" borderId="55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" fontId="3" fillId="33" borderId="60" xfId="0" applyNumberFormat="1" applyFont="1" applyFill="1" applyBorder="1" applyAlignment="1" applyProtection="1">
      <alignment horizontal="center" vertical="center"/>
      <protection/>
    </xf>
    <xf numFmtId="0" fontId="3" fillId="33" borderId="62" xfId="0" applyFont="1" applyFill="1" applyBorder="1" applyAlignment="1" applyProtection="1">
      <alignment horizontal="center" vertical="center"/>
      <protection/>
    </xf>
    <xf numFmtId="0" fontId="2" fillId="33" borderId="82" xfId="0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 applyProtection="1">
      <alignment horizontal="center" vertical="center" wrapText="1"/>
      <protection/>
    </xf>
    <xf numFmtId="0" fontId="2" fillId="33" borderId="84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85" xfId="0" applyFont="1" applyFill="1" applyBorder="1" applyAlignment="1" applyProtection="1">
      <alignment horizontal="center" vertical="center" wrapText="1"/>
      <protection/>
    </xf>
    <xf numFmtId="0" fontId="2" fillId="33" borderId="86" xfId="0" applyFont="1" applyFill="1" applyBorder="1" applyAlignment="1" applyProtection="1">
      <alignment horizontal="center" vertical="center" wrapText="1"/>
      <protection/>
    </xf>
    <xf numFmtId="0" fontId="2" fillId="33" borderId="87" xfId="0" applyFont="1" applyFill="1" applyBorder="1" applyAlignment="1" applyProtection="1">
      <alignment horizontal="center" vertical="center" wrapText="1"/>
      <protection/>
    </xf>
    <xf numFmtId="0" fontId="2" fillId="33" borderId="88" xfId="0" applyFont="1" applyFill="1" applyBorder="1" applyAlignment="1" applyProtection="1">
      <alignment horizontal="center" vertical="center" wrapText="1"/>
      <protection/>
    </xf>
    <xf numFmtId="0" fontId="2" fillId="33" borderId="89" xfId="0" applyFont="1" applyFill="1" applyBorder="1" applyAlignment="1" applyProtection="1">
      <alignment horizontal="center"/>
      <protection/>
    </xf>
    <xf numFmtId="0" fontId="2" fillId="33" borderId="90" xfId="0" applyFont="1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 horizontal="center"/>
      <protection/>
    </xf>
    <xf numFmtId="0" fontId="2" fillId="33" borderId="89" xfId="0" applyFont="1" applyFill="1" applyBorder="1" applyAlignment="1" applyProtection="1">
      <alignment horizontal="right"/>
      <protection/>
    </xf>
    <xf numFmtId="0" fontId="2" fillId="33" borderId="39" xfId="0" applyFont="1" applyFill="1" applyBorder="1" applyAlignment="1" applyProtection="1">
      <alignment horizontal="right"/>
      <protection/>
    </xf>
    <xf numFmtId="0" fontId="2" fillId="33" borderId="91" xfId="0" applyFont="1" applyFill="1" applyBorder="1" applyAlignment="1" applyProtection="1">
      <alignment horizontal="center"/>
      <protection/>
    </xf>
    <xf numFmtId="0" fontId="2" fillId="33" borderId="38" xfId="0" applyFont="1" applyFill="1" applyBorder="1" applyAlignment="1" applyProtection="1">
      <alignment horizontal="center"/>
      <protection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left" vertical="center"/>
    </xf>
    <xf numFmtId="1" fontId="3" fillId="33" borderId="61" xfId="0" applyNumberFormat="1" applyFont="1" applyFill="1" applyBorder="1" applyAlignment="1">
      <alignment horizontal="center"/>
    </xf>
    <xf numFmtId="1" fontId="3" fillId="33" borderId="63" xfId="0" applyNumberFormat="1" applyFont="1" applyFill="1" applyBorder="1" applyAlignment="1">
      <alignment horizontal="center"/>
    </xf>
    <xf numFmtId="1" fontId="3" fillId="33" borderId="31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1" fontId="3" fillId="33" borderId="60" xfId="0" applyNumberFormat="1" applyFont="1" applyFill="1" applyBorder="1" applyAlignment="1">
      <alignment horizontal="center"/>
    </xf>
    <xf numFmtId="1" fontId="3" fillId="33" borderId="62" xfId="0" applyNumberFormat="1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2" fillId="34" borderId="1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right" vertical="center"/>
      <protection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textRotation="90"/>
      <protection/>
    </xf>
    <xf numFmtId="0" fontId="2" fillId="0" borderId="10" xfId="0" applyFont="1" applyFill="1" applyBorder="1" applyAlignment="1" applyProtection="1">
      <alignment horizontal="center" vertical="center" textRotation="90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3" borderId="79" xfId="0" applyFont="1" applyFill="1" applyBorder="1" applyAlignment="1" applyProtection="1">
      <alignment horizontal="right" vertical="center"/>
      <protection/>
    </xf>
    <xf numFmtId="49" fontId="3" fillId="34" borderId="0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0</xdr:rowOff>
    </xdr:from>
    <xdr:to>
      <xdr:col>2</xdr:col>
      <xdr:colOff>1162050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343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2" width="9.140625" style="23" customWidth="1"/>
    <col min="3" max="3" width="26.140625" style="23" customWidth="1"/>
    <col min="4" max="4" width="65.8515625" style="23" customWidth="1"/>
    <col min="5" max="11" width="9.140625" style="133" customWidth="1"/>
    <col min="12" max="16384" width="9.140625" style="23" customWidth="1"/>
  </cols>
  <sheetData>
    <row r="1" spans="1:9" ht="12.75">
      <c r="A1" s="26"/>
      <c r="B1" s="26"/>
      <c r="C1" s="26"/>
      <c r="D1" s="26"/>
      <c r="E1" s="132"/>
      <c r="F1" s="132"/>
      <c r="G1" s="132"/>
      <c r="H1" s="132"/>
      <c r="I1" s="132"/>
    </row>
    <row r="2" spans="1:9" ht="12.75">
      <c r="A2" s="26"/>
      <c r="B2" s="26"/>
      <c r="C2" s="26"/>
      <c r="D2" s="26"/>
      <c r="E2" s="132"/>
      <c r="F2" s="132"/>
      <c r="G2" s="132"/>
      <c r="H2" s="132"/>
      <c r="I2" s="132"/>
    </row>
    <row r="3" spans="1:9" ht="12.75">
      <c r="A3" s="26"/>
      <c r="B3" s="26"/>
      <c r="C3" s="26"/>
      <c r="D3" s="26"/>
      <c r="E3" s="132"/>
      <c r="F3" s="132"/>
      <c r="G3" s="132"/>
      <c r="H3" s="132"/>
      <c r="I3" s="132"/>
    </row>
    <row r="4" spans="1:9" ht="12.75">
      <c r="A4" s="26"/>
      <c r="B4" s="26"/>
      <c r="C4" s="26"/>
      <c r="D4" s="26"/>
      <c r="E4" s="132"/>
      <c r="F4" s="132"/>
      <c r="G4" s="132"/>
      <c r="H4" s="132"/>
      <c r="I4" s="132"/>
    </row>
    <row r="5" spans="1:9" ht="12.75">
      <c r="A5" s="26"/>
      <c r="B5" s="26"/>
      <c r="C5" s="26"/>
      <c r="D5" s="26"/>
      <c r="E5" s="132"/>
      <c r="F5" s="132"/>
      <c r="G5" s="132"/>
      <c r="H5" s="132"/>
      <c r="I5" s="132"/>
    </row>
    <row r="6" spans="1:9" ht="12.75">
      <c r="A6" s="26"/>
      <c r="B6" s="26"/>
      <c r="C6" s="26"/>
      <c r="D6" s="26"/>
      <c r="E6" s="132"/>
      <c r="F6" s="132"/>
      <c r="G6" s="132"/>
      <c r="H6" s="132"/>
      <c r="I6" s="132"/>
    </row>
    <row r="7" spans="1:9" ht="12.75">
      <c r="A7" s="26"/>
      <c r="B7" s="26"/>
      <c r="C7" s="26"/>
      <c r="D7" s="26"/>
      <c r="E7" s="132"/>
      <c r="F7" s="132"/>
      <c r="G7" s="132"/>
      <c r="H7" s="132"/>
      <c r="I7" s="132"/>
    </row>
    <row r="8" spans="1:9" ht="12.75">
      <c r="A8" s="26"/>
      <c r="B8" s="26"/>
      <c r="C8" s="26"/>
      <c r="D8" s="26"/>
      <c r="E8" s="132"/>
      <c r="F8" s="132"/>
      <c r="G8" s="132"/>
      <c r="H8" s="132"/>
      <c r="I8" s="132"/>
    </row>
    <row r="9" spans="1:9" ht="12.75">
      <c r="A9" s="24"/>
      <c r="B9" s="26"/>
      <c r="C9" s="26"/>
      <c r="D9" s="26"/>
      <c r="E9" s="134"/>
      <c r="F9" s="134"/>
      <c r="G9" s="134"/>
      <c r="H9" s="134"/>
      <c r="I9" s="134"/>
    </row>
    <row r="10" spans="1:9" ht="12.75">
      <c r="A10" s="26" t="s">
        <v>0</v>
      </c>
      <c r="B10" s="135"/>
      <c r="C10" s="136" t="s">
        <v>11</v>
      </c>
      <c r="D10" s="26"/>
      <c r="E10" s="132"/>
      <c r="F10" s="132"/>
      <c r="G10" s="132"/>
      <c r="H10" s="132"/>
      <c r="I10" s="132"/>
    </row>
    <row r="11" spans="1:9" ht="12.75">
      <c r="A11" s="26"/>
      <c r="B11" s="26"/>
      <c r="C11" s="26"/>
      <c r="D11" s="26"/>
      <c r="E11" s="132"/>
      <c r="F11" s="132"/>
      <c r="G11" s="132"/>
      <c r="H11" s="132"/>
      <c r="I11" s="132"/>
    </row>
    <row r="12" spans="1:9" ht="12.75">
      <c r="A12" s="26"/>
      <c r="B12" s="26"/>
      <c r="C12" s="26"/>
      <c r="D12" s="26"/>
      <c r="E12" s="132"/>
      <c r="F12" s="132"/>
      <c r="G12" s="132"/>
      <c r="H12" s="132"/>
      <c r="I12" s="132"/>
    </row>
    <row r="13" spans="1:9" ht="12.75">
      <c r="A13" s="26" t="s">
        <v>1</v>
      </c>
      <c r="B13" s="26"/>
      <c r="C13" s="26"/>
      <c r="D13" s="299" t="s">
        <v>101</v>
      </c>
      <c r="E13" s="137"/>
      <c r="F13" s="137"/>
      <c r="G13" s="137"/>
      <c r="H13" s="137"/>
      <c r="I13" s="137"/>
    </row>
    <row r="14" spans="1:9" ht="12.75">
      <c r="A14" s="26" t="s">
        <v>2</v>
      </c>
      <c r="B14" s="26"/>
      <c r="C14" s="26"/>
      <c r="D14" s="145"/>
      <c r="E14" s="137"/>
      <c r="F14" s="137"/>
      <c r="G14" s="137"/>
      <c r="H14" s="137"/>
      <c r="I14" s="137"/>
    </row>
    <row r="15" spans="1:9" ht="12.75">
      <c r="A15" s="26"/>
      <c r="B15" s="26"/>
      <c r="C15" s="26"/>
      <c r="D15" s="26"/>
      <c r="E15" s="132"/>
      <c r="F15" s="132"/>
      <c r="G15" s="132"/>
      <c r="H15" s="132"/>
      <c r="I15" s="132"/>
    </row>
    <row r="16" spans="1:9" ht="12.75">
      <c r="A16" s="138" t="s">
        <v>80</v>
      </c>
      <c r="B16" s="138"/>
      <c r="C16" s="138"/>
      <c r="D16" s="300">
        <v>2023</v>
      </c>
      <c r="E16" s="139"/>
      <c r="F16" s="139"/>
      <c r="G16" s="139"/>
      <c r="H16" s="139"/>
      <c r="I16" s="139"/>
    </row>
    <row r="17" spans="1:9" ht="12.75">
      <c r="A17" s="26"/>
      <c r="B17" s="26"/>
      <c r="C17" s="26"/>
      <c r="D17" s="26"/>
      <c r="E17" s="132"/>
      <c r="F17" s="132"/>
      <c r="G17" s="132"/>
      <c r="H17" s="132"/>
      <c r="I17" s="132"/>
    </row>
    <row r="18" spans="1:9" ht="12.75">
      <c r="A18" s="26" t="s">
        <v>3</v>
      </c>
      <c r="B18" s="26"/>
      <c r="C18" s="26"/>
      <c r="D18" s="146"/>
      <c r="E18" s="137"/>
      <c r="F18" s="137"/>
      <c r="G18" s="137"/>
      <c r="H18" s="137"/>
      <c r="I18" s="137"/>
    </row>
    <row r="19" spans="1:9" ht="12.75">
      <c r="A19" s="26"/>
      <c r="B19" s="26"/>
      <c r="C19" s="26"/>
      <c r="D19" s="26"/>
      <c r="E19" s="132"/>
      <c r="F19" s="132"/>
      <c r="G19" s="132"/>
      <c r="H19" s="132"/>
      <c r="I19" s="132"/>
    </row>
    <row r="20" spans="1:9" ht="12.75">
      <c r="A20" s="26" t="s">
        <v>4</v>
      </c>
      <c r="B20" s="26"/>
      <c r="C20" s="26" t="s">
        <v>5</v>
      </c>
      <c r="D20" s="147"/>
      <c r="E20" s="137"/>
      <c r="F20" s="137"/>
      <c r="G20" s="137"/>
      <c r="H20" s="137"/>
      <c r="I20" s="137"/>
    </row>
    <row r="21" spans="1:9" ht="12.75">
      <c r="A21" s="26"/>
      <c r="B21" s="26"/>
      <c r="C21" s="26"/>
      <c r="D21" s="26"/>
      <c r="E21" s="132"/>
      <c r="F21" s="132"/>
      <c r="G21" s="132"/>
      <c r="H21" s="132"/>
      <c r="I21" s="132"/>
    </row>
    <row r="22" spans="1:9" ht="12.75">
      <c r="A22" s="26"/>
      <c r="B22" s="26"/>
      <c r="C22" s="26" t="s">
        <v>6</v>
      </c>
      <c r="D22" s="147"/>
      <c r="E22" s="137"/>
      <c r="F22" s="137"/>
      <c r="G22" s="137"/>
      <c r="H22" s="137"/>
      <c r="I22" s="137"/>
    </row>
    <row r="23" spans="1:9" ht="12.75">
      <c r="A23" s="26"/>
      <c r="B23" s="26"/>
      <c r="C23" s="26"/>
      <c r="D23" s="26"/>
      <c r="E23" s="132"/>
      <c r="F23" s="132"/>
      <c r="G23" s="132"/>
      <c r="H23" s="132"/>
      <c r="I23" s="132"/>
    </row>
    <row r="24" spans="1:9" ht="12.75">
      <c r="A24" s="26"/>
      <c r="B24" s="26"/>
      <c r="C24" s="26" t="s">
        <v>7</v>
      </c>
      <c r="D24" s="147"/>
      <c r="E24" s="137"/>
      <c r="F24" s="137"/>
      <c r="G24" s="137"/>
      <c r="H24" s="137"/>
      <c r="I24" s="137"/>
    </row>
    <row r="25" spans="1:9" ht="12.75">
      <c r="A25" s="26"/>
      <c r="B25" s="26"/>
      <c r="C25" s="26"/>
      <c r="D25" s="26"/>
      <c r="E25" s="132"/>
      <c r="F25" s="132"/>
      <c r="G25" s="132"/>
      <c r="H25" s="132"/>
      <c r="I25" s="132"/>
    </row>
    <row r="26" spans="1:9" ht="12.75">
      <c r="A26" s="26" t="s">
        <v>8</v>
      </c>
      <c r="B26" s="26"/>
      <c r="C26" s="26"/>
      <c r="D26" s="145"/>
      <c r="E26" s="59"/>
      <c r="F26" s="59"/>
      <c r="G26" s="59"/>
      <c r="H26" s="59"/>
      <c r="I26" s="59"/>
    </row>
    <row r="27" spans="1:9" ht="12.75">
      <c r="A27" s="24"/>
      <c r="B27" s="24"/>
      <c r="C27" s="24"/>
      <c r="D27" s="24"/>
      <c r="E27" s="134"/>
      <c r="F27" s="134"/>
      <c r="G27" s="134"/>
      <c r="H27" s="134"/>
      <c r="I27" s="134"/>
    </row>
    <row r="28" spans="1:9" ht="12.75">
      <c r="A28" s="24" t="s">
        <v>9</v>
      </c>
      <c r="B28" s="24"/>
      <c r="C28" s="24"/>
      <c r="D28" s="148"/>
      <c r="E28" s="140"/>
      <c r="F28" s="140"/>
      <c r="G28" s="140"/>
      <c r="H28" s="140"/>
      <c r="I28" s="140"/>
    </row>
    <row r="29" spans="1:9" ht="12.75">
      <c r="A29" s="24"/>
      <c r="B29" s="24"/>
      <c r="C29" s="24"/>
      <c r="D29" s="24"/>
      <c r="E29" s="134"/>
      <c r="F29" s="134"/>
      <c r="G29" s="134"/>
      <c r="H29" s="134"/>
      <c r="I29" s="134"/>
    </row>
    <row r="30" spans="1:9" ht="12.75">
      <c r="A30" s="89" t="s">
        <v>10</v>
      </c>
      <c r="B30" s="24"/>
      <c r="C30" s="24"/>
      <c r="D30" s="39"/>
      <c r="E30" s="141"/>
      <c r="F30" s="141"/>
      <c r="G30" s="141"/>
      <c r="H30" s="141"/>
      <c r="I30" s="141"/>
    </row>
    <row r="31" spans="1:9" ht="12.75">
      <c r="A31" s="24"/>
      <c r="B31" s="24"/>
      <c r="C31" s="24"/>
      <c r="D31" s="24"/>
      <c r="E31" s="134"/>
      <c r="F31" s="134"/>
      <c r="G31" s="134"/>
      <c r="H31" s="134"/>
      <c r="I31" s="134"/>
    </row>
    <row r="32" spans="1:9" ht="12.75">
      <c r="A32" s="27"/>
      <c r="B32" s="24"/>
      <c r="C32" s="24"/>
      <c r="D32" s="24"/>
      <c r="E32" s="134"/>
      <c r="F32" s="134"/>
      <c r="G32" s="134"/>
      <c r="H32" s="134"/>
      <c r="I32" s="134"/>
    </row>
    <row r="33" spans="1:9" ht="12.75">
      <c r="A33" s="142" t="s">
        <v>36</v>
      </c>
      <c r="B33" s="142"/>
      <c r="C33" s="142"/>
      <c r="D33" s="142"/>
      <c r="E33" s="143"/>
      <c r="F33" s="134"/>
      <c r="G33" s="134"/>
      <c r="H33" s="134"/>
      <c r="I33" s="134"/>
    </row>
    <row r="34" spans="1:5" ht="18" customHeight="1">
      <c r="A34" s="164" t="s">
        <v>35</v>
      </c>
      <c r="B34" s="164"/>
      <c r="C34" s="164"/>
      <c r="D34" s="164"/>
      <c r="E34" s="164"/>
    </row>
    <row r="35" spans="1:4" ht="12.75">
      <c r="A35" s="133" t="s">
        <v>37</v>
      </c>
      <c r="B35" s="133"/>
      <c r="C35" s="133"/>
      <c r="D35" s="133"/>
    </row>
    <row r="36" spans="1:4" ht="12.75">
      <c r="A36" s="144">
        <f>D16</f>
        <v>2023</v>
      </c>
      <c r="B36" s="133" t="s">
        <v>43</v>
      </c>
      <c r="C36" s="133"/>
      <c r="D36" s="133"/>
    </row>
    <row r="37" spans="1:4" ht="12.75">
      <c r="A37" s="144">
        <f>D16-1</f>
        <v>2022</v>
      </c>
      <c r="B37" s="133" t="s">
        <v>44</v>
      </c>
      <c r="C37" s="133"/>
      <c r="D37" s="133"/>
    </row>
    <row r="38" spans="1:4" ht="12.75">
      <c r="A38" s="144">
        <f>D16-2</f>
        <v>2021</v>
      </c>
      <c r="B38" s="133" t="s">
        <v>44</v>
      </c>
      <c r="C38" s="133"/>
      <c r="D38" s="133"/>
    </row>
    <row r="39" spans="1:4" ht="12.75">
      <c r="A39" s="144">
        <f>+D16-3</f>
        <v>2020</v>
      </c>
      <c r="B39" s="133" t="s">
        <v>44</v>
      </c>
      <c r="C39" s="133"/>
      <c r="D39" s="133"/>
    </row>
    <row r="40" spans="1:4" ht="12.75">
      <c r="A40" s="144">
        <f>+D16-4</f>
        <v>2019</v>
      </c>
      <c r="B40" s="133" t="s">
        <v>44</v>
      </c>
      <c r="C40" s="133"/>
      <c r="D40" s="133"/>
    </row>
  </sheetData>
  <sheetProtection password="CE28" sheet="1" objects="1" scenarios="1" selectLockedCells="1"/>
  <mergeCells count="1">
    <mergeCell ref="A34:E34"/>
  </mergeCells>
  <printOptions verticalCentered="1"/>
  <pageMargins left="0.748031496062992" right="0.748031496062992" top="0.236220472440945" bottom="0.15748031496063" header="0.511811023622047" footer="0.354330708661417"/>
  <pageSetup horizontalDpi="300" verticalDpi="300" orientation="landscape" paperSize="9" r:id="rId2"/>
  <headerFooter alignWithMargins="0">
    <oddFooter xml:space="preserve">&amp;LЗахтев за утврђивање цена транспорта нафте нафтоводом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5.421875" style="5" customWidth="1"/>
    <col min="2" max="2" width="16.00390625" style="5" customWidth="1"/>
    <col min="3" max="4" width="24.140625" style="5" customWidth="1"/>
    <col min="5" max="5" width="14.140625" style="5" customWidth="1"/>
    <col min="6" max="6" width="15.7109375" style="5" customWidth="1"/>
    <col min="7" max="7" width="2.8515625" style="5" customWidth="1"/>
    <col min="8" max="16384" width="9.140625" style="5" customWidth="1"/>
  </cols>
  <sheetData>
    <row r="1" spans="1:6" s="2" customFormat="1" ht="15" customHeight="1">
      <c r="A1" s="2" t="s">
        <v>12</v>
      </c>
      <c r="E1" s="42" t="s">
        <v>13</v>
      </c>
      <c r="F1" s="43">
        <f>'Naslovna strana'!D26</f>
        <v>0</v>
      </c>
    </row>
    <row r="2" s="2" customFormat="1" ht="15" customHeight="1"/>
    <row r="3" spans="1:4" s="2" customFormat="1" ht="15" customHeight="1">
      <c r="A3" s="1" t="str">
        <f>'Naslovna strana'!A13</f>
        <v>Назив енергетског субјекта: </v>
      </c>
      <c r="C3" s="89" t="str">
        <f>+'Naslovna strana'!D13</f>
        <v>Транснафта А.Д.</v>
      </c>
      <c r="D3" s="3"/>
    </row>
    <row r="4" spans="1:3" s="2" customFormat="1" ht="15" customHeight="1">
      <c r="A4" s="4" t="str">
        <f>'Naslovna strana'!A10</f>
        <v>Енергетска делатност:</v>
      </c>
      <c r="C4" s="2" t="str">
        <f>'Naslovna strana'!C10</f>
        <v>Транспорт нафте нафтоводима</v>
      </c>
    </row>
    <row r="5" s="2" customFormat="1" ht="15" customHeight="1"/>
    <row r="6" spans="2:5" s="2" customFormat="1" ht="15" customHeight="1" thickBot="1">
      <c r="B6" s="165" t="s">
        <v>78</v>
      </c>
      <c r="C6" s="165"/>
      <c r="D6" s="165"/>
      <c r="E6" s="165"/>
    </row>
    <row r="7" spans="2:6" s="2" customFormat="1" ht="13.5" thickTop="1">
      <c r="B7" s="166" t="s">
        <v>48</v>
      </c>
      <c r="C7" s="168" t="s">
        <v>18</v>
      </c>
      <c r="D7" s="169"/>
      <c r="E7" s="169"/>
      <c r="F7" s="170"/>
    </row>
    <row r="8" spans="2:6" s="2" customFormat="1" ht="50.25" customHeight="1">
      <c r="B8" s="167"/>
      <c r="C8" s="41" t="s">
        <v>19</v>
      </c>
      <c r="D8" s="41" t="s">
        <v>20</v>
      </c>
      <c r="E8" s="92" t="s">
        <v>47</v>
      </c>
      <c r="F8" s="61" t="s">
        <v>81</v>
      </c>
    </row>
    <row r="9" spans="2:6" s="2" customFormat="1" ht="18" customHeight="1">
      <c r="B9" s="62" t="s">
        <v>14</v>
      </c>
      <c r="C9" s="63" t="s">
        <v>56</v>
      </c>
      <c r="D9" s="63" t="s">
        <v>57</v>
      </c>
      <c r="E9" s="93">
        <v>63.4</v>
      </c>
      <c r="F9" s="64">
        <v>9000</v>
      </c>
    </row>
    <row r="10" spans="2:6" s="2" customFormat="1" ht="18" customHeight="1" thickBot="1">
      <c r="B10" s="65" t="s">
        <v>15</v>
      </c>
      <c r="C10" s="66" t="s">
        <v>57</v>
      </c>
      <c r="D10" s="66" t="s">
        <v>58</v>
      </c>
      <c r="E10" s="94">
        <v>91</v>
      </c>
      <c r="F10" s="67">
        <v>6000</v>
      </c>
    </row>
    <row r="11" spans="1:5" ht="13.5" thickTop="1">
      <c r="A11" s="10"/>
      <c r="B11" s="6"/>
      <c r="C11" s="6"/>
      <c r="D11" s="6"/>
      <c r="E11" s="6"/>
    </row>
    <row r="28" ht="12.75">
      <c r="A28" s="56"/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ht="12.75">
      <c r="A41" s="56"/>
    </row>
    <row r="42" ht="12.75">
      <c r="A42" s="56"/>
    </row>
    <row r="43" ht="12.75">
      <c r="A43" s="56"/>
    </row>
  </sheetData>
  <sheetProtection password="CE28" sheet="1" objects="1" scenarios="1" selectLockedCells="1"/>
  <mergeCells count="3">
    <mergeCell ref="B6:E6"/>
    <mergeCell ref="B7:B8"/>
    <mergeCell ref="C7:F7"/>
  </mergeCells>
  <printOptions horizontalCentered="1"/>
  <pageMargins left="0.25" right="0.25" top="0.79" bottom="1" header="0.3" footer="0.5"/>
  <pageSetup horizontalDpi="300" verticalDpi="300" orientation="landscape" paperSize="9" r:id="rId1"/>
  <headerFooter alignWithMargins="0">
    <oddFooter>&amp;LСтруктура система за транспорт нафте нафтоводом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showZeros="0" zoomScalePageLayoutView="0" workbookViewId="0" topLeftCell="A1">
      <selection activeCell="C10" sqref="C10"/>
    </sheetView>
  </sheetViews>
  <sheetFormatPr defaultColWidth="9.140625" defaultRowHeight="12.75"/>
  <cols>
    <col min="1" max="1" width="5.28125" style="34" customWidth="1"/>
    <col min="2" max="2" width="20.28125" style="34" customWidth="1"/>
    <col min="3" max="14" width="9.00390625" style="34" customWidth="1"/>
    <col min="15" max="16384" width="9.140625" style="34" customWidth="1"/>
  </cols>
  <sheetData>
    <row r="1" s="24" customFormat="1" ht="15" customHeight="1">
      <c r="A1" s="24" t="s">
        <v>12</v>
      </c>
    </row>
    <row r="2" s="24" customFormat="1" ht="15" customHeight="1"/>
    <row r="3" spans="1:3" s="24" customFormat="1" ht="15" customHeight="1">
      <c r="A3" s="26" t="str">
        <f>'Naslovna strana'!A13</f>
        <v>Назив енергетског субјекта: </v>
      </c>
      <c r="C3" s="89" t="str">
        <f>+'Naslovna strana'!D13</f>
        <v>Транснафта А.Д.</v>
      </c>
    </row>
    <row r="4" spans="1:5" s="24" customFormat="1" ht="15" customHeight="1">
      <c r="A4" s="27" t="str">
        <f>'Naslovna strana'!A10</f>
        <v>Енергетска делатност:</v>
      </c>
      <c r="C4" s="178" t="str">
        <f>'Naslovna strana'!C10</f>
        <v>Транспорт нафте нафтоводима</v>
      </c>
      <c r="D4" s="178"/>
      <c r="E4" s="178"/>
    </row>
    <row r="5" s="24" customFormat="1" ht="15" customHeight="1"/>
    <row r="6" spans="1:14" s="23" customFormat="1" ht="12.75">
      <c r="A6" s="177" t="s">
        <v>85</v>
      </c>
      <c r="B6" s="177"/>
      <c r="C6" s="177"/>
      <c r="D6" s="177"/>
      <c r="E6" s="177"/>
      <c r="F6" s="177"/>
      <c r="G6" s="177"/>
      <c r="H6" s="177"/>
      <c r="I6" s="177"/>
      <c r="J6" s="177"/>
      <c r="M6" s="40" t="s">
        <v>13</v>
      </c>
      <c r="N6" s="25">
        <f>'Naslovna strana'!D26</f>
        <v>0</v>
      </c>
    </row>
    <row r="7" spans="1:14" s="23" customFormat="1" ht="13.5" thickBot="1">
      <c r="A7" s="27"/>
      <c r="B7" s="27"/>
      <c r="C7" s="28"/>
      <c r="D7" s="27"/>
      <c r="E7" s="27"/>
      <c r="F7" s="27"/>
      <c r="G7" s="27"/>
      <c r="H7" s="27"/>
      <c r="I7" s="27"/>
      <c r="J7" s="27"/>
      <c r="N7" s="28" t="s">
        <v>42</v>
      </c>
    </row>
    <row r="8" spans="1:14" s="23" customFormat="1" ht="13.5" customHeight="1" thickTop="1">
      <c r="A8" s="171">
        <f>+A36-4</f>
        <v>2019</v>
      </c>
      <c r="B8" s="173" t="s">
        <v>61</v>
      </c>
      <c r="C8" s="90" t="s">
        <v>62</v>
      </c>
      <c r="D8" s="90" t="s">
        <v>63</v>
      </c>
      <c r="E8" s="90" t="s">
        <v>64</v>
      </c>
      <c r="F8" s="90" t="s">
        <v>65</v>
      </c>
      <c r="G8" s="90" t="s">
        <v>66</v>
      </c>
      <c r="H8" s="90" t="s">
        <v>67</v>
      </c>
      <c r="I8" s="90" t="s">
        <v>68</v>
      </c>
      <c r="J8" s="90" t="s">
        <v>69</v>
      </c>
      <c r="K8" s="90" t="s">
        <v>70</v>
      </c>
      <c r="L8" s="90" t="s">
        <v>71</v>
      </c>
      <c r="M8" s="90" t="s">
        <v>72</v>
      </c>
      <c r="N8" s="98" t="s">
        <v>73</v>
      </c>
    </row>
    <row r="9" spans="1:14" s="23" customFormat="1" ht="12.75">
      <c r="A9" s="172"/>
      <c r="B9" s="174"/>
      <c r="C9" s="96">
        <v>1</v>
      </c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9">
        <v>12</v>
      </c>
    </row>
    <row r="10" spans="1:14" s="23" customFormat="1" ht="25.5">
      <c r="A10" s="100" t="s">
        <v>14</v>
      </c>
      <c r="B10" s="97" t="s">
        <v>59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50"/>
    </row>
    <row r="11" spans="1:14" s="23" customFormat="1" ht="25.5">
      <c r="A11" s="175" t="s">
        <v>15</v>
      </c>
      <c r="B11" s="95" t="s">
        <v>59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2"/>
    </row>
    <row r="12" spans="1:14" s="23" customFormat="1" ht="13.5">
      <c r="A12" s="175"/>
      <c r="B12" s="95" t="s">
        <v>60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/>
    </row>
    <row r="13" spans="1:14" s="23" customFormat="1" ht="14.25" thickBot="1">
      <c r="A13" s="176"/>
      <c r="B13" s="101" t="s">
        <v>21</v>
      </c>
      <c r="C13" s="112">
        <f>+C11+C12</f>
        <v>0</v>
      </c>
      <c r="D13" s="112">
        <f aca="true" t="shared" si="0" ref="D13:M13">+D11+D12</f>
        <v>0</v>
      </c>
      <c r="E13" s="112">
        <f t="shared" si="0"/>
        <v>0</v>
      </c>
      <c r="F13" s="112">
        <f t="shared" si="0"/>
        <v>0</v>
      </c>
      <c r="G13" s="112">
        <f t="shared" si="0"/>
        <v>0</v>
      </c>
      <c r="H13" s="112">
        <f t="shared" si="0"/>
        <v>0</v>
      </c>
      <c r="I13" s="112">
        <f t="shared" si="0"/>
        <v>0</v>
      </c>
      <c r="J13" s="112">
        <f t="shared" si="0"/>
        <v>0</v>
      </c>
      <c r="K13" s="112">
        <f t="shared" si="0"/>
        <v>0</v>
      </c>
      <c r="L13" s="112">
        <f t="shared" si="0"/>
        <v>0</v>
      </c>
      <c r="M13" s="112">
        <f t="shared" si="0"/>
        <v>0</v>
      </c>
      <c r="N13" s="113">
        <f>+N11+N12</f>
        <v>0</v>
      </c>
    </row>
    <row r="14" ht="14.25" thickBot="1" thickTop="1">
      <c r="N14" s="28" t="s">
        <v>42</v>
      </c>
    </row>
    <row r="15" spans="1:14" ht="13.5" thickTop="1">
      <c r="A15" s="171">
        <f>+A36-3</f>
        <v>2020</v>
      </c>
      <c r="B15" s="173" t="s">
        <v>61</v>
      </c>
      <c r="C15" s="90" t="s">
        <v>62</v>
      </c>
      <c r="D15" s="90" t="s">
        <v>63</v>
      </c>
      <c r="E15" s="90" t="s">
        <v>64</v>
      </c>
      <c r="F15" s="90" t="s">
        <v>65</v>
      </c>
      <c r="G15" s="90" t="s">
        <v>66</v>
      </c>
      <c r="H15" s="90" t="s">
        <v>67</v>
      </c>
      <c r="I15" s="90" t="s">
        <v>68</v>
      </c>
      <c r="J15" s="90" t="s">
        <v>69</v>
      </c>
      <c r="K15" s="90" t="s">
        <v>70</v>
      </c>
      <c r="L15" s="90" t="s">
        <v>71</v>
      </c>
      <c r="M15" s="90" t="s">
        <v>72</v>
      </c>
      <c r="N15" s="98" t="s">
        <v>73</v>
      </c>
    </row>
    <row r="16" spans="1:14" ht="12.75">
      <c r="A16" s="172"/>
      <c r="B16" s="174"/>
      <c r="C16" s="96">
        <v>1</v>
      </c>
      <c r="D16" s="96">
        <v>2</v>
      </c>
      <c r="E16" s="96">
        <v>3</v>
      </c>
      <c r="F16" s="96">
        <v>4</v>
      </c>
      <c r="G16" s="96">
        <v>5</v>
      </c>
      <c r="H16" s="96">
        <v>6</v>
      </c>
      <c r="I16" s="96">
        <v>7</v>
      </c>
      <c r="J16" s="96">
        <v>8</v>
      </c>
      <c r="K16" s="96">
        <v>9</v>
      </c>
      <c r="L16" s="96">
        <v>10</v>
      </c>
      <c r="M16" s="96">
        <v>11</v>
      </c>
      <c r="N16" s="99">
        <v>12</v>
      </c>
    </row>
    <row r="17" spans="1:14" ht="25.5">
      <c r="A17" s="100" t="s">
        <v>14</v>
      </c>
      <c r="B17" s="97" t="s">
        <v>59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</row>
    <row r="18" spans="1:14" ht="25.5">
      <c r="A18" s="175" t="s">
        <v>15</v>
      </c>
      <c r="B18" s="95" t="s">
        <v>59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 ht="13.5">
      <c r="A19" s="175"/>
      <c r="B19" s="95" t="s">
        <v>60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/>
    </row>
    <row r="20" spans="1:14" ht="14.25" thickBot="1">
      <c r="A20" s="176"/>
      <c r="B20" s="101" t="s">
        <v>21</v>
      </c>
      <c r="C20" s="112">
        <f>+C18+C19</f>
        <v>0</v>
      </c>
      <c r="D20" s="112">
        <f aca="true" t="shared" si="1" ref="D20:M20">+D18+D19</f>
        <v>0</v>
      </c>
      <c r="E20" s="112">
        <f t="shared" si="1"/>
        <v>0</v>
      </c>
      <c r="F20" s="112">
        <f t="shared" si="1"/>
        <v>0</v>
      </c>
      <c r="G20" s="112">
        <f t="shared" si="1"/>
        <v>0</v>
      </c>
      <c r="H20" s="112">
        <f t="shared" si="1"/>
        <v>0</v>
      </c>
      <c r="I20" s="112">
        <f t="shared" si="1"/>
        <v>0</v>
      </c>
      <c r="J20" s="112">
        <f t="shared" si="1"/>
        <v>0</v>
      </c>
      <c r="K20" s="112">
        <f t="shared" si="1"/>
        <v>0</v>
      </c>
      <c r="L20" s="112">
        <f t="shared" si="1"/>
        <v>0</v>
      </c>
      <c r="M20" s="112">
        <f t="shared" si="1"/>
        <v>0</v>
      </c>
      <c r="N20" s="113">
        <f>+N18+N19</f>
        <v>0</v>
      </c>
    </row>
    <row r="21" ht="14.25" thickBot="1" thickTop="1">
      <c r="N21" s="28" t="s">
        <v>42</v>
      </c>
    </row>
    <row r="22" spans="1:14" ht="13.5" thickTop="1">
      <c r="A22" s="171">
        <f>+A36-2</f>
        <v>2021</v>
      </c>
      <c r="B22" s="173" t="s">
        <v>61</v>
      </c>
      <c r="C22" s="90" t="s">
        <v>62</v>
      </c>
      <c r="D22" s="90" t="s">
        <v>63</v>
      </c>
      <c r="E22" s="90" t="s">
        <v>64</v>
      </c>
      <c r="F22" s="90" t="s">
        <v>65</v>
      </c>
      <c r="G22" s="90" t="s">
        <v>66</v>
      </c>
      <c r="H22" s="90" t="s">
        <v>67</v>
      </c>
      <c r="I22" s="90" t="s">
        <v>68</v>
      </c>
      <c r="J22" s="90" t="s">
        <v>69</v>
      </c>
      <c r="K22" s="90" t="s">
        <v>70</v>
      </c>
      <c r="L22" s="90" t="s">
        <v>71</v>
      </c>
      <c r="M22" s="90" t="s">
        <v>72</v>
      </c>
      <c r="N22" s="98" t="s">
        <v>73</v>
      </c>
    </row>
    <row r="23" spans="1:14" ht="12.75">
      <c r="A23" s="172"/>
      <c r="B23" s="174"/>
      <c r="C23" s="96">
        <v>1</v>
      </c>
      <c r="D23" s="96">
        <v>2</v>
      </c>
      <c r="E23" s="96">
        <v>3</v>
      </c>
      <c r="F23" s="96">
        <v>4</v>
      </c>
      <c r="G23" s="96">
        <v>5</v>
      </c>
      <c r="H23" s="96">
        <v>6</v>
      </c>
      <c r="I23" s="96">
        <v>7</v>
      </c>
      <c r="J23" s="96">
        <v>8</v>
      </c>
      <c r="K23" s="96">
        <v>9</v>
      </c>
      <c r="L23" s="96">
        <v>10</v>
      </c>
      <c r="M23" s="96">
        <v>11</v>
      </c>
      <c r="N23" s="99">
        <v>12</v>
      </c>
    </row>
    <row r="24" spans="1:14" ht="25.5">
      <c r="A24" s="100" t="s">
        <v>14</v>
      </c>
      <c r="B24" s="97" t="s">
        <v>59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</row>
    <row r="25" spans="1:14" ht="25.5">
      <c r="A25" s="175" t="s">
        <v>15</v>
      </c>
      <c r="B25" s="95" t="s">
        <v>59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2"/>
    </row>
    <row r="26" spans="1:14" ht="13.5">
      <c r="A26" s="175"/>
      <c r="B26" s="95" t="s">
        <v>60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</row>
    <row r="27" spans="1:14" ht="14.25" thickBot="1">
      <c r="A27" s="176"/>
      <c r="B27" s="101" t="s">
        <v>21</v>
      </c>
      <c r="C27" s="112">
        <f>+C25+C26</f>
        <v>0</v>
      </c>
      <c r="D27" s="112">
        <f aca="true" t="shared" si="2" ref="D27:M27">+D25+D26</f>
        <v>0</v>
      </c>
      <c r="E27" s="112">
        <f t="shared" si="2"/>
        <v>0</v>
      </c>
      <c r="F27" s="112">
        <f t="shared" si="2"/>
        <v>0</v>
      </c>
      <c r="G27" s="112">
        <f t="shared" si="2"/>
        <v>0</v>
      </c>
      <c r="H27" s="112">
        <f t="shared" si="2"/>
        <v>0</v>
      </c>
      <c r="I27" s="112">
        <f t="shared" si="2"/>
        <v>0</v>
      </c>
      <c r="J27" s="112">
        <f t="shared" si="2"/>
        <v>0</v>
      </c>
      <c r="K27" s="112">
        <f t="shared" si="2"/>
        <v>0</v>
      </c>
      <c r="L27" s="112">
        <f t="shared" si="2"/>
        <v>0</v>
      </c>
      <c r="M27" s="112">
        <f t="shared" si="2"/>
        <v>0</v>
      </c>
      <c r="N27" s="113">
        <f>+N25+N26</f>
        <v>0</v>
      </c>
    </row>
    <row r="28" spans="1:14" ht="15" thickBot="1" thickTop="1">
      <c r="A28" s="118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 t="s">
        <v>42</v>
      </c>
    </row>
    <row r="29" spans="1:14" ht="13.5" thickTop="1">
      <c r="A29" s="171">
        <f>+A36-1</f>
        <v>2022</v>
      </c>
      <c r="B29" s="173" t="s">
        <v>61</v>
      </c>
      <c r="C29" s="90" t="s">
        <v>62</v>
      </c>
      <c r="D29" s="90" t="s">
        <v>63</v>
      </c>
      <c r="E29" s="90" t="s">
        <v>64</v>
      </c>
      <c r="F29" s="90" t="s">
        <v>65</v>
      </c>
      <c r="G29" s="90" t="s">
        <v>66</v>
      </c>
      <c r="H29" s="90" t="s">
        <v>67</v>
      </c>
      <c r="I29" s="90" t="s">
        <v>68</v>
      </c>
      <c r="J29" s="90" t="s">
        <v>69</v>
      </c>
      <c r="K29" s="90" t="s">
        <v>70</v>
      </c>
      <c r="L29" s="90" t="s">
        <v>71</v>
      </c>
      <c r="M29" s="90" t="s">
        <v>72</v>
      </c>
      <c r="N29" s="98" t="s">
        <v>73</v>
      </c>
    </row>
    <row r="30" spans="1:14" ht="12.75">
      <c r="A30" s="172"/>
      <c r="B30" s="174"/>
      <c r="C30" s="96">
        <v>1</v>
      </c>
      <c r="D30" s="96">
        <v>2</v>
      </c>
      <c r="E30" s="96">
        <v>3</v>
      </c>
      <c r="F30" s="96">
        <v>4</v>
      </c>
      <c r="G30" s="96">
        <v>5</v>
      </c>
      <c r="H30" s="96">
        <v>6</v>
      </c>
      <c r="I30" s="96">
        <v>7</v>
      </c>
      <c r="J30" s="96">
        <v>8</v>
      </c>
      <c r="K30" s="96">
        <v>9</v>
      </c>
      <c r="L30" s="96">
        <v>10</v>
      </c>
      <c r="M30" s="96">
        <v>11</v>
      </c>
      <c r="N30" s="99">
        <v>12</v>
      </c>
    </row>
    <row r="31" spans="1:14" ht="25.5">
      <c r="A31" s="100" t="s">
        <v>14</v>
      </c>
      <c r="B31" s="97" t="s">
        <v>59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</row>
    <row r="32" spans="1:14" ht="25.5">
      <c r="A32" s="175" t="s">
        <v>15</v>
      </c>
      <c r="B32" s="95" t="s">
        <v>59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2"/>
    </row>
    <row r="33" spans="1:14" ht="13.5">
      <c r="A33" s="175"/>
      <c r="B33" s="95" t="s">
        <v>60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4"/>
    </row>
    <row r="34" spans="1:14" ht="14.25" thickBot="1">
      <c r="A34" s="176"/>
      <c r="B34" s="101" t="s">
        <v>21</v>
      </c>
      <c r="C34" s="112">
        <f>+C32+C33</f>
        <v>0</v>
      </c>
      <c r="D34" s="112">
        <f aca="true" t="shared" si="3" ref="D34:M34">+D32+D33</f>
        <v>0</v>
      </c>
      <c r="E34" s="112">
        <f t="shared" si="3"/>
        <v>0</v>
      </c>
      <c r="F34" s="112">
        <f t="shared" si="3"/>
        <v>0</v>
      </c>
      <c r="G34" s="112">
        <f t="shared" si="3"/>
        <v>0</v>
      </c>
      <c r="H34" s="112">
        <f t="shared" si="3"/>
        <v>0</v>
      </c>
      <c r="I34" s="112">
        <f t="shared" si="3"/>
        <v>0</v>
      </c>
      <c r="J34" s="112">
        <f t="shared" si="3"/>
        <v>0</v>
      </c>
      <c r="K34" s="112">
        <f t="shared" si="3"/>
        <v>0</v>
      </c>
      <c r="L34" s="112">
        <f t="shared" si="3"/>
        <v>0</v>
      </c>
      <c r="M34" s="112">
        <f t="shared" si="3"/>
        <v>0</v>
      </c>
      <c r="N34" s="113">
        <f>+N32+N33</f>
        <v>0</v>
      </c>
    </row>
    <row r="35" spans="3:14" ht="14.25" thickBot="1" thickTop="1">
      <c r="C35" s="28" t="s">
        <v>42</v>
      </c>
      <c r="N35" s="28"/>
    </row>
    <row r="36" spans="1:3" ht="13.5" thickTop="1">
      <c r="A36" s="171">
        <f>+'Naslovna strana'!A36</f>
        <v>2023</v>
      </c>
      <c r="B36" s="173" t="s">
        <v>61</v>
      </c>
      <c r="C36" s="179" t="s">
        <v>82</v>
      </c>
    </row>
    <row r="37" spans="1:3" ht="12.75">
      <c r="A37" s="172"/>
      <c r="B37" s="174"/>
      <c r="C37" s="180"/>
    </row>
    <row r="38" spans="1:3" ht="25.5">
      <c r="A38" s="100" t="s">
        <v>14</v>
      </c>
      <c r="B38" s="97" t="s">
        <v>59</v>
      </c>
      <c r="C38" s="109"/>
    </row>
    <row r="39" spans="1:3" ht="25.5">
      <c r="A39" s="175" t="s">
        <v>15</v>
      </c>
      <c r="B39" s="95" t="s">
        <v>59</v>
      </c>
      <c r="C39" s="110"/>
    </row>
    <row r="40" spans="1:3" ht="13.5">
      <c r="A40" s="175"/>
      <c r="B40" s="95" t="s">
        <v>60</v>
      </c>
      <c r="C40" s="111"/>
    </row>
    <row r="41" spans="1:3" ht="14.25" thickBot="1">
      <c r="A41" s="176"/>
      <c r="B41" s="101" t="s">
        <v>21</v>
      </c>
      <c r="C41" s="112">
        <f>+C39+C40</f>
        <v>0</v>
      </c>
    </row>
    <row r="42" ht="13.5" thickTop="1"/>
    <row r="43" spans="2:10" ht="12.75">
      <c r="B43" s="102" t="s">
        <v>74</v>
      </c>
      <c r="C43" s="103" t="s">
        <v>84</v>
      </c>
      <c r="D43" s="103"/>
      <c r="E43" s="103"/>
      <c r="F43" s="103"/>
      <c r="G43" s="103"/>
      <c r="H43" s="103"/>
      <c r="I43" s="103"/>
      <c r="J43" s="103"/>
    </row>
    <row r="44" ht="12.75">
      <c r="C44" s="103" t="s">
        <v>83</v>
      </c>
    </row>
  </sheetData>
  <sheetProtection password="CE28" sheet="1" objects="1" scenarios="1" selectLockedCells="1"/>
  <mergeCells count="18">
    <mergeCell ref="A39:A41"/>
    <mergeCell ref="A6:J6"/>
    <mergeCell ref="B15:B16"/>
    <mergeCell ref="C4:E4"/>
    <mergeCell ref="A8:A9"/>
    <mergeCell ref="B8:B9"/>
    <mergeCell ref="A11:A13"/>
    <mergeCell ref="C36:C37"/>
    <mergeCell ref="A18:A20"/>
    <mergeCell ref="A15:A16"/>
    <mergeCell ref="A22:A23"/>
    <mergeCell ref="B22:B23"/>
    <mergeCell ref="A25:A27"/>
    <mergeCell ref="A36:A37"/>
    <mergeCell ref="B36:B37"/>
    <mergeCell ref="A29:A30"/>
    <mergeCell ref="B29:B30"/>
    <mergeCell ref="A32:A34"/>
  </mergeCells>
  <printOptions/>
  <pageMargins left="0.25" right="0.25" top="0.75" bottom="0.75" header="0.3" footer="0.3"/>
  <pageSetup horizontalDpi="600" verticalDpi="600" orientation="landscape" paperSize="9" r:id="rId1"/>
  <headerFooter differentOddEven="1" scaleWithDoc="0">
    <oddFooter>&amp;LОстварен транспорт нафте деоницама нафтовода од последње измене цена</oddFooter>
    <evenFooter>&amp;LПлан транспорта за наредни регулаторни период</evenFooter>
  </headerFooter>
  <rowBreaks count="1" manualBreakCount="1">
    <brk id="5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showGridLines="0" zoomScalePageLayoutView="0" workbookViewId="0" topLeftCell="A2">
      <selection activeCell="C11" sqref="C11:F11"/>
    </sheetView>
  </sheetViews>
  <sheetFormatPr defaultColWidth="9.140625" defaultRowHeight="12.75"/>
  <cols>
    <col min="1" max="1" width="5.28125" style="34" customWidth="1"/>
    <col min="2" max="2" width="20.28125" style="34" customWidth="1"/>
    <col min="3" max="10" width="9.00390625" style="34" customWidth="1"/>
    <col min="11" max="11" width="6.140625" style="34" customWidth="1"/>
    <col min="12" max="14" width="9.00390625" style="34" customWidth="1"/>
    <col min="15" max="15" width="5.28125" style="34" customWidth="1"/>
    <col min="16" max="16" width="20.28125" style="34" customWidth="1"/>
    <col min="17" max="24" width="9.00390625" style="34" customWidth="1"/>
    <col min="25" max="16384" width="9.140625" style="34" customWidth="1"/>
  </cols>
  <sheetData>
    <row r="1" s="24" customFormat="1" ht="15" customHeight="1">
      <c r="A1" s="24" t="s">
        <v>12</v>
      </c>
    </row>
    <row r="2" s="24" customFormat="1" ht="15" customHeight="1"/>
    <row r="3" spans="1:17" s="24" customFormat="1" ht="15" customHeight="1">
      <c r="A3" s="26" t="str">
        <f>'Naslovna strana'!A13</f>
        <v>Назив енергетског субјекта: </v>
      </c>
      <c r="C3" s="89" t="str">
        <f>+'Naslovna strana'!D13</f>
        <v>Транснафта А.Д.</v>
      </c>
      <c r="O3" s="26"/>
      <c r="Q3" s="89"/>
    </row>
    <row r="4" spans="1:19" s="24" customFormat="1" ht="15" customHeight="1">
      <c r="A4" s="27" t="str">
        <f>'Naslovna strana'!A10</f>
        <v>Енергетска делатност:</v>
      </c>
      <c r="C4" s="178" t="str">
        <f>'Naslovna strana'!C10</f>
        <v>Транспорт нафте нафтоводима</v>
      </c>
      <c r="D4" s="178"/>
      <c r="E4" s="178"/>
      <c r="O4" s="27"/>
      <c r="Q4" s="178"/>
      <c r="R4" s="178"/>
      <c r="S4" s="178"/>
    </row>
    <row r="5" s="24" customFormat="1" ht="15" customHeight="1"/>
    <row r="6" spans="1:24" s="23" customFormat="1" ht="12.75">
      <c r="A6" s="177" t="s">
        <v>86</v>
      </c>
      <c r="B6" s="177"/>
      <c r="C6" s="177"/>
      <c r="D6" s="177"/>
      <c r="E6" s="177"/>
      <c r="F6" s="177"/>
      <c r="G6" s="177"/>
      <c r="H6" s="177"/>
      <c r="I6" s="177"/>
      <c r="J6" s="177"/>
      <c r="M6" s="40"/>
      <c r="N6" s="25"/>
      <c r="O6" s="177"/>
      <c r="P6" s="177"/>
      <c r="Q6" s="177"/>
      <c r="R6" s="177"/>
      <c r="S6" s="177"/>
      <c r="T6" s="177"/>
      <c r="U6" s="177"/>
      <c r="V6" s="177"/>
      <c r="W6" s="177"/>
      <c r="X6" s="177"/>
    </row>
    <row r="7" spans="1:24" s="23" customFormat="1" ht="13.5" thickBot="1">
      <c r="A7" s="27"/>
      <c r="B7" s="27"/>
      <c r="C7" s="28"/>
      <c r="D7" s="27"/>
      <c r="E7" s="27"/>
      <c r="F7" s="27"/>
      <c r="G7" s="27"/>
      <c r="H7" s="27"/>
      <c r="I7" s="27"/>
      <c r="J7" s="27"/>
      <c r="N7" s="28"/>
      <c r="O7" s="27"/>
      <c r="P7" s="27"/>
      <c r="Q7" s="28"/>
      <c r="R7" s="27"/>
      <c r="S7" s="27"/>
      <c r="T7" s="27"/>
      <c r="U7" s="27"/>
      <c r="V7" s="27"/>
      <c r="W7" s="27"/>
      <c r="X7" s="27"/>
    </row>
    <row r="8" spans="1:24" ht="12.75" customHeight="1" thickTop="1">
      <c r="A8" s="181">
        <f>+'2. Transportovane količine'!A8:A9</f>
        <v>2019</v>
      </c>
      <c r="B8" s="184" t="s">
        <v>100</v>
      </c>
      <c r="C8" s="187" t="str">
        <f>+'1. Deonice naftovoda'!B9</f>
        <v>ДН-1</v>
      </c>
      <c r="D8" s="188"/>
      <c r="E8" s="188"/>
      <c r="F8" s="189"/>
      <c r="G8" s="187" t="str">
        <f>+'1. Deonice naftovoda'!B10</f>
        <v>ДН-2</v>
      </c>
      <c r="H8" s="188"/>
      <c r="I8" s="188"/>
      <c r="J8" s="190"/>
      <c r="K8" s="156"/>
      <c r="L8" s="156"/>
      <c r="M8" s="156"/>
      <c r="N8" s="156"/>
      <c r="O8" s="181">
        <f>+A24+1</f>
        <v>2021</v>
      </c>
      <c r="P8" s="184" t="s">
        <v>100</v>
      </c>
      <c r="Q8" s="187" t="str">
        <f>+C8</f>
        <v>ДН-1</v>
      </c>
      <c r="R8" s="188"/>
      <c r="S8" s="188"/>
      <c r="T8" s="189"/>
      <c r="U8" s="187" t="str">
        <f>+G8</f>
        <v>ДН-2</v>
      </c>
      <c r="V8" s="188"/>
      <c r="W8" s="188"/>
      <c r="X8" s="190"/>
    </row>
    <row r="9" spans="1:24" ht="12.75">
      <c r="A9" s="182"/>
      <c r="B9" s="185"/>
      <c r="C9" s="223" t="str">
        <f>+'1. Deonice naftovoda'!C9</f>
        <v>Бачко Ново Село</v>
      </c>
      <c r="D9" s="224"/>
      <c r="E9" s="224" t="str">
        <f>+'1. Deonice naftovoda'!D9</f>
        <v>Нови Сад</v>
      </c>
      <c r="F9" s="225"/>
      <c r="G9" s="223" t="str">
        <f>+'1. Deonice naftovoda'!C10</f>
        <v>Нови Сад</v>
      </c>
      <c r="H9" s="224"/>
      <c r="I9" s="224" t="str">
        <f>+'1. Deonice naftovoda'!D10</f>
        <v>Панчево</v>
      </c>
      <c r="J9" s="226"/>
      <c r="K9" s="156"/>
      <c r="L9" s="156"/>
      <c r="M9" s="156"/>
      <c r="N9" s="156"/>
      <c r="O9" s="182"/>
      <c r="P9" s="185"/>
      <c r="Q9" s="191" t="str">
        <f>+C9</f>
        <v>Бачко Ново Село</v>
      </c>
      <c r="R9" s="192"/>
      <c r="S9" s="193" t="str">
        <f>+E9</f>
        <v>Нови Сад</v>
      </c>
      <c r="T9" s="194"/>
      <c r="U9" s="191" t="str">
        <f>+G9</f>
        <v>Нови Сад</v>
      </c>
      <c r="V9" s="192"/>
      <c r="W9" s="193" t="str">
        <f>+I9</f>
        <v>Панчево</v>
      </c>
      <c r="X9" s="195"/>
    </row>
    <row r="10" spans="1:24" ht="12.75">
      <c r="A10" s="183"/>
      <c r="B10" s="186"/>
      <c r="C10" s="196" t="s">
        <v>89</v>
      </c>
      <c r="D10" s="197"/>
      <c r="E10" s="197"/>
      <c r="F10" s="198"/>
      <c r="G10" s="196" t="s">
        <v>89</v>
      </c>
      <c r="H10" s="197"/>
      <c r="I10" s="197"/>
      <c r="J10" s="199"/>
      <c r="K10" s="156"/>
      <c r="L10" s="156"/>
      <c r="M10" s="156"/>
      <c r="N10" s="156"/>
      <c r="O10" s="183"/>
      <c r="P10" s="186"/>
      <c r="Q10" s="196" t="s">
        <v>89</v>
      </c>
      <c r="R10" s="197"/>
      <c r="S10" s="197"/>
      <c r="T10" s="198"/>
      <c r="U10" s="196" t="s">
        <v>89</v>
      </c>
      <c r="V10" s="197"/>
      <c r="W10" s="197"/>
      <c r="X10" s="199"/>
    </row>
    <row r="11" spans="1:24" ht="12.75">
      <c r="A11" s="159" t="s">
        <v>88</v>
      </c>
      <c r="B11" s="155" t="s">
        <v>87</v>
      </c>
      <c r="C11" s="200"/>
      <c r="D11" s="201"/>
      <c r="E11" s="201"/>
      <c r="F11" s="202"/>
      <c r="G11" s="200"/>
      <c r="H11" s="201"/>
      <c r="I11" s="201"/>
      <c r="J11" s="203"/>
      <c r="K11" s="156"/>
      <c r="L11" s="156"/>
      <c r="M11" s="156"/>
      <c r="N11" s="156"/>
      <c r="O11" s="159" t="s">
        <v>88</v>
      </c>
      <c r="P11" s="155" t="s">
        <v>87</v>
      </c>
      <c r="Q11" s="200"/>
      <c r="R11" s="201"/>
      <c r="S11" s="201"/>
      <c r="T11" s="202"/>
      <c r="U11" s="200"/>
      <c r="V11" s="201"/>
      <c r="W11" s="201"/>
      <c r="X11" s="203"/>
    </row>
    <row r="12" spans="1:24" ht="12.75">
      <c r="A12" s="204" t="s">
        <v>98</v>
      </c>
      <c r="B12" s="205"/>
      <c r="C12" s="205"/>
      <c r="D12" s="205"/>
      <c r="E12" s="205"/>
      <c r="F12" s="205"/>
      <c r="G12" s="205"/>
      <c r="H12" s="205"/>
      <c r="I12" s="205"/>
      <c r="J12" s="206"/>
      <c r="K12" s="156"/>
      <c r="L12" s="156"/>
      <c r="M12" s="156"/>
      <c r="N12" s="156"/>
      <c r="O12" s="204" t="s">
        <v>98</v>
      </c>
      <c r="P12" s="205"/>
      <c r="Q12" s="205"/>
      <c r="R12" s="205"/>
      <c r="S12" s="205"/>
      <c r="T12" s="205"/>
      <c r="U12" s="205"/>
      <c r="V12" s="205"/>
      <c r="W12" s="205"/>
      <c r="X12" s="206"/>
    </row>
    <row r="13" spans="1:24" ht="12.75">
      <c r="A13" s="160" t="s">
        <v>90</v>
      </c>
      <c r="B13" s="157"/>
      <c r="C13" s="207"/>
      <c r="D13" s="208"/>
      <c r="E13" s="208"/>
      <c r="F13" s="209"/>
      <c r="G13" s="207"/>
      <c r="H13" s="208"/>
      <c r="I13" s="208"/>
      <c r="J13" s="210"/>
      <c r="K13" s="156"/>
      <c r="L13" s="156"/>
      <c r="M13" s="156"/>
      <c r="N13" s="156"/>
      <c r="O13" s="160" t="s">
        <v>90</v>
      </c>
      <c r="P13" s="157"/>
      <c r="Q13" s="207"/>
      <c r="R13" s="208"/>
      <c r="S13" s="208"/>
      <c r="T13" s="209"/>
      <c r="U13" s="207"/>
      <c r="V13" s="208"/>
      <c r="W13" s="208"/>
      <c r="X13" s="210"/>
    </row>
    <row r="14" spans="1:24" ht="12.75">
      <c r="A14" s="161" t="s">
        <v>91</v>
      </c>
      <c r="B14" s="158"/>
      <c r="C14" s="211"/>
      <c r="D14" s="212"/>
      <c r="E14" s="212"/>
      <c r="F14" s="213"/>
      <c r="G14" s="211"/>
      <c r="H14" s="212"/>
      <c r="I14" s="212"/>
      <c r="J14" s="214"/>
      <c r="K14" s="156"/>
      <c r="L14" s="156"/>
      <c r="M14" s="156"/>
      <c r="N14" s="156"/>
      <c r="O14" s="161" t="s">
        <v>91</v>
      </c>
      <c r="P14" s="158"/>
      <c r="Q14" s="211"/>
      <c r="R14" s="212"/>
      <c r="S14" s="212"/>
      <c r="T14" s="213"/>
      <c r="U14" s="211"/>
      <c r="V14" s="212"/>
      <c r="W14" s="212"/>
      <c r="X14" s="214"/>
    </row>
    <row r="15" spans="1:24" ht="12.75">
      <c r="A15" s="161" t="s">
        <v>92</v>
      </c>
      <c r="B15" s="158"/>
      <c r="C15" s="211"/>
      <c r="D15" s="212"/>
      <c r="E15" s="212"/>
      <c r="F15" s="213"/>
      <c r="G15" s="211"/>
      <c r="H15" s="212"/>
      <c r="I15" s="212"/>
      <c r="J15" s="214"/>
      <c r="K15" s="156"/>
      <c r="L15" s="156"/>
      <c r="M15" s="156"/>
      <c r="N15" s="156"/>
      <c r="O15" s="161" t="s">
        <v>92</v>
      </c>
      <c r="P15" s="158"/>
      <c r="Q15" s="211"/>
      <c r="R15" s="212"/>
      <c r="S15" s="212"/>
      <c r="T15" s="213"/>
      <c r="U15" s="211"/>
      <c r="V15" s="212"/>
      <c r="W15" s="212"/>
      <c r="X15" s="214"/>
    </row>
    <row r="16" spans="1:24" ht="12.75">
      <c r="A16" s="161" t="s">
        <v>93</v>
      </c>
      <c r="B16" s="158"/>
      <c r="C16" s="211"/>
      <c r="D16" s="212"/>
      <c r="E16" s="212"/>
      <c r="F16" s="213"/>
      <c r="G16" s="211"/>
      <c r="H16" s="212"/>
      <c r="I16" s="212"/>
      <c r="J16" s="214"/>
      <c r="K16" s="156"/>
      <c r="L16" s="156"/>
      <c r="M16" s="156"/>
      <c r="N16" s="156"/>
      <c r="O16" s="161" t="s">
        <v>93</v>
      </c>
      <c r="P16" s="158"/>
      <c r="Q16" s="211"/>
      <c r="R16" s="212"/>
      <c r="S16" s="212"/>
      <c r="T16" s="213"/>
      <c r="U16" s="211"/>
      <c r="V16" s="212"/>
      <c r="W16" s="212"/>
      <c r="X16" s="214"/>
    </row>
    <row r="17" spans="1:24" ht="12.75">
      <c r="A17" s="161" t="s">
        <v>94</v>
      </c>
      <c r="B17" s="158"/>
      <c r="C17" s="211"/>
      <c r="D17" s="212"/>
      <c r="E17" s="212"/>
      <c r="F17" s="213"/>
      <c r="G17" s="211"/>
      <c r="H17" s="212"/>
      <c r="I17" s="212"/>
      <c r="J17" s="214"/>
      <c r="K17" s="156"/>
      <c r="L17" s="156"/>
      <c r="M17" s="156"/>
      <c r="N17" s="156"/>
      <c r="O17" s="161" t="s">
        <v>94</v>
      </c>
      <c r="P17" s="158"/>
      <c r="Q17" s="211"/>
      <c r="R17" s="212"/>
      <c r="S17" s="212"/>
      <c r="T17" s="213"/>
      <c r="U17" s="211"/>
      <c r="V17" s="212"/>
      <c r="W17" s="212"/>
      <c r="X17" s="214"/>
    </row>
    <row r="18" spans="1:24" ht="12.75">
      <c r="A18" s="161" t="s">
        <v>95</v>
      </c>
      <c r="B18" s="158"/>
      <c r="C18" s="211"/>
      <c r="D18" s="212"/>
      <c r="E18" s="212"/>
      <c r="F18" s="213"/>
      <c r="G18" s="211"/>
      <c r="H18" s="212"/>
      <c r="I18" s="212"/>
      <c r="J18" s="214"/>
      <c r="K18" s="156"/>
      <c r="L18" s="156"/>
      <c r="M18" s="156"/>
      <c r="N18" s="156"/>
      <c r="O18" s="161" t="s">
        <v>95</v>
      </c>
      <c r="P18" s="158"/>
      <c r="Q18" s="211"/>
      <c r="R18" s="212"/>
      <c r="S18" s="212"/>
      <c r="T18" s="213"/>
      <c r="U18" s="211"/>
      <c r="V18" s="212"/>
      <c r="W18" s="212"/>
      <c r="X18" s="214"/>
    </row>
    <row r="19" spans="1:24" ht="12.75">
      <c r="A19" s="161" t="s">
        <v>96</v>
      </c>
      <c r="B19" s="158"/>
      <c r="C19" s="211"/>
      <c r="D19" s="212"/>
      <c r="E19" s="212"/>
      <c r="F19" s="213"/>
      <c r="G19" s="211"/>
      <c r="H19" s="212"/>
      <c r="I19" s="212"/>
      <c r="J19" s="214"/>
      <c r="K19" s="156"/>
      <c r="L19" s="156"/>
      <c r="M19" s="156"/>
      <c r="N19" s="156"/>
      <c r="O19" s="161" t="s">
        <v>96</v>
      </c>
      <c r="P19" s="158"/>
      <c r="Q19" s="211"/>
      <c r="R19" s="212"/>
      <c r="S19" s="212"/>
      <c r="T19" s="213"/>
      <c r="U19" s="211"/>
      <c r="V19" s="212"/>
      <c r="W19" s="212"/>
      <c r="X19" s="214"/>
    </row>
    <row r="20" spans="1:24" ht="12.75">
      <c r="A20" s="161" t="s">
        <v>97</v>
      </c>
      <c r="B20" s="158"/>
      <c r="C20" s="211"/>
      <c r="D20" s="212"/>
      <c r="E20" s="212"/>
      <c r="F20" s="213"/>
      <c r="G20" s="211"/>
      <c r="H20" s="212"/>
      <c r="I20" s="212"/>
      <c r="J20" s="214"/>
      <c r="K20" s="156"/>
      <c r="L20" s="156"/>
      <c r="M20" s="156"/>
      <c r="N20" s="156"/>
      <c r="O20" s="161" t="s">
        <v>97</v>
      </c>
      <c r="P20" s="158"/>
      <c r="Q20" s="211"/>
      <c r="R20" s="212"/>
      <c r="S20" s="212"/>
      <c r="T20" s="213"/>
      <c r="U20" s="211"/>
      <c r="V20" s="212"/>
      <c r="W20" s="212"/>
      <c r="X20" s="214"/>
    </row>
    <row r="21" spans="1:24" ht="13.5" thickBot="1">
      <c r="A21" s="162" t="s">
        <v>99</v>
      </c>
      <c r="B21" s="163"/>
      <c r="C21" s="215"/>
      <c r="D21" s="216"/>
      <c r="E21" s="216"/>
      <c r="F21" s="217"/>
      <c r="G21" s="215"/>
      <c r="H21" s="216"/>
      <c r="I21" s="216"/>
      <c r="J21" s="218"/>
      <c r="K21" s="156"/>
      <c r="L21" s="156"/>
      <c r="M21" s="156"/>
      <c r="N21" s="156"/>
      <c r="O21" s="162" t="s">
        <v>99</v>
      </c>
      <c r="P21" s="163"/>
      <c r="Q21" s="215"/>
      <c r="R21" s="216"/>
      <c r="S21" s="216"/>
      <c r="T21" s="217"/>
      <c r="U21" s="215"/>
      <c r="V21" s="216"/>
      <c r="W21" s="216"/>
      <c r="X21" s="218"/>
    </row>
    <row r="22" ht="13.5" thickTop="1"/>
    <row r="23" ht="13.5" thickBot="1"/>
    <row r="24" spans="1:24" ht="13.5" customHeight="1" thickTop="1">
      <c r="A24" s="181">
        <f>+A8+1</f>
        <v>2020</v>
      </c>
      <c r="B24" s="184" t="s">
        <v>100</v>
      </c>
      <c r="C24" s="187" t="str">
        <f>+C8</f>
        <v>ДН-1</v>
      </c>
      <c r="D24" s="188"/>
      <c r="E24" s="188"/>
      <c r="F24" s="189"/>
      <c r="G24" s="187" t="str">
        <f>+G8</f>
        <v>ДН-2</v>
      </c>
      <c r="H24" s="188"/>
      <c r="I24" s="188"/>
      <c r="J24" s="190"/>
      <c r="O24" s="181">
        <f>+O8+1</f>
        <v>2022</v>
      </c>
      <c r="P24" s="184" t="s">
        <v>100</v>
      </c>
      <c r="Q24" s="187" t="str">
        <f>+Q8</f>
        <v>ДН-1</v>
      </c>
      <c r="R24" s="188"/>
      <c r="S24" s="188"/>
      <c r="T24" s="189"/>
      <c r="U24" s="187" t="str">
        <f>+U8</f>
        <v>ДН-2</v>
      </c>
      <c r="V24" s="188"/>
      <c r="W24" s="188"/>
      <c r="X24" s="190"/>
    </row>
    <row r="25" spans="1:24" ht="14.25" customHeight="1">
      <c r="A25" s="182"/>
      <c r="B25" s="185"/>
      <c r="C25" s="191" t="str">
        <f>+C9</f>
        <v>Бачко Ново Село</v>
      </c>
      <c r="D25" s="192"/>
      <c r="E25" s="193" t="str">
        <f>+E9</f>
        <v>Нови Сад</v>
      </c>
      <c r="F25" s="194"/>
      <c r="G25" s="191" t="str">
        <f>+G9</f>
        <v>Нови Сад</v>
      </c>
      <c r="H25" s="192"/>
      <c r="I25" s="193" t="str">
        <f>+I9</f>
        <v>Панчево</v>
      </c>
      <c r="J25" s="195"/>
      <c r="O25" s="182"/>
      <c r="P25" s="185"/>
      <c r="Q25" s="191" t="str">
        <f>+Q9</f>
        <v>Бачко Ново Село</v>
      </c>
      <c r="R25" s="192"/>
      <c r="S25" s="193" t="str">
        <f>+S9</f>
        <v>Нови Сад</v>
      </c>
      <c r="T25" s="194"/>
      <c r="U25" s="191" t="str">
        <f>+U9</f>
        <v>Нови Сад</v>
      </c>
      <c r="V25" s="192"/>
      <c r="W25" s="193" t="str">
        <f>+W9</f>
        <v>Панчево</v>
      </c>
      <c r="X25" s="195"/>
    </row>
    <row r="26" spans="1:24" ht="12.75">
      <c r="A26" s="183"/>
      <c r="B26" s="186"/>
      <c r="C26" s="196" t="s">
        <v>89</v>
      </c>
      <c r="D26" s="197"/>
      <c r="E26" s="197"/>
      <c r="F26" s="198"/>
      <c r="G26" s="196" t="s">
        <v>89</v>
      </c>
      <c r="H26" s="197"/>
      <c r="I26" s="197"/>
      <c r="J26" s="199"/>
      <c r="O26" s="183"/>
      <c r="P26" s="186"/>
      <c r="Q26" s="196" t="s">
        <v>89</v>
      </c>
      <c r="R26" s="197"/>
      <c r="S26" s="197"/>
      <c r="T26" s="198"/>
      <c r="U26" s="196" t="s">
        <v>89</v>
      </c>
      <c r="V26" s="197"/>
      <c r="W26" s="197"/>
      <c r="X26" s="199"/>
    </row>
    <row r="27" spans="1:24" ht="12.75">
      <c r="A27" s="159" t="s">
        <v>88</v>
      </c>
      <c r="B27" s="155" t="s">
        <v>87</v>
      </c>
      <c r="C27" s="200"/>
      <c r="D27" s="201"/>
      <c r="E27" s="201"/>
      <c r="F27" s="202"/>
      <c r="G27" s="200"/>
      <c r="H27" s="201"/>
      <c r="I27" s="201"/>
      <c r="J27" s="203"/>
      <c r="O27" s="159" t="s">
        <v>88</v>
      </c>
      <c r="P27" s="155" t="s">
        <v>87</v>
      </c>
      <c r="Q27" s="219"/>
      <c r="R27" s="220"/>
      <c r="S27" s="220"/>
      <c r="T27" s="221"/>
      <c r="U27" s="219"/>
      <c r="V27" s="220"/>
      <c r="W27" s="220"/>
      <c r="X27" s="222"/>
    </row>
    <row r="28" spans="1:24" ht="12.75">
      <c r="A28" s="204" t="s">
        <v>98</v>
      </c>
      <c r="B28" s="205"/>
      <c r="C28" s="205"/>
      <c r="D28" s="205"/>
      <c r="E28" s="205"/>
      <c r="F28" s="205"/>
      <c r="G28" s="205"/>
      <c r="H28" s="205"/>
      <c r="I28" s="205"/>
      <c r="J28" s="206"/>
      <c r="O28" s="204" t="s">
        <v>98</v>
      </c>
      <c r="P28" s="205"/>
      <c r="Q28" s="205"/>
      <c r="R28" s="205"/>
      <c r="S28" s="205"/>
      <c r="T28" s="205"/>
      <c r="U28" s="205"/>
      <c r="V28" s="205"/>
      <c r="W28" s="205"/>
      <c r="X28" s="206"/>
    </row>
    <row r="29" spans="1:24" ht="12.75">
      <c r="A29" s="160" t="s">
        <v>90</v>
      </c>
      <c r="B29" s="157"/>
      <c r="C29" s="207"/>
      <c r="D29" s="208"/>
      <c r="E29" s="208"/>
      <c r="F29" s="209"/>
      <c r="G29" s="207"/>
      <c r="H29" s="208"/>
      <c r="I29" s="208"/>
      <c r="J29" s="210"/>
      <c r="O29" s="160" t="s">
        <v>90</v>
      </c>
      <c r="P29" s="157"/>
      <c r="Q29" s="207"/>
      <c r="R29" s="208"/>
      <c r="S29" s="208"/>
      <c r="T29" s="209"/>
      <c r="U29" s="207"/>
      <c r="V29" s="208"/>
      <c r="W29" s="208"/>
      <c r="X29" s="210"/>
    </row>
    <row r="30" spans="1:24" ht="12.75">
      <c r="A30" s="161" t="s">
        <v>91</v>
      </c>
      <c r="B30" s="158"/>
      <c r="C30" s="211"/>
      <c r="D30" s="212"/>
      <c r="E30" s="212"/>
      <c r="F30" s="213"/>
      <c r="G30" s="211"/>
      <c r="H30" s="212"/>
      <c r="I30" s="212"/>
      <c r="J30" s="214"/>
      <c r="O30" s="161" t="s">
        <v>91</v>
      </c>
      <c r="P30" s="158"/>
      <c r="Q30" s="211"/>
      <c r="R30" s="212"/>
      <c r="S30" s="212"/>
      <c r="T30" s="213"/>
      <c r="U30" s="211"/>
      <c r="V30" s="212"/>
      <c r="W30" s="212"/>
      <c r="X30" s="214"/>
    </row>
    <row r="31" spans="1:24" ht="12.75">
      <c r="A31" s="161" t="s">
        <v>92</v>
      </c>
      <c r="B31" s="158"/>
      <c r="C31" s="211"/>
      <c r="D31" s="212"/>
      <c r="E31" s="212"/>
      <c r="F31" s="213"/>
      <c r="G31" s="211"/>
      <c r="H31" s="212"/>
      <c r="I31" s="212"/>
      <c r="J31" s="214"/>
      <c r="O31" s="161" t="s">
        <v>92</v>
      </c>
      <c r="P31" s="158"/>
      <c r="Q31" s="211"/>
      <c r="R31" s="212"/>
      <c r="S31" s="212"/>
      <c r="T31" s="213"/>
      <c r="U31" s="211"/>
      <c r="V31" s="212"/>
      <c r="W31" s="212"/>
      <c r="X31" s="214"/>
    </row>
    <row r="32" spans="1:24" ht="12.75">
      <c r="A32" s="161" t="s">
        <v>93</v>
      </c>
      <c r="B32" s="158"/>
      <c r="C32" s="211"/>
      <c r="D32" s="212"/>
      <c r="E32" s="212"/>
      <c r="F32" s="213"/>
      <c r="G32" s="211"/>
      <c r="H32" s="212"/>
      <c r="I32" s="212"/>
      <c r="J32" s="214"/>
      <c r="O32" s="161" t="s">
        <v>93</v>
      </c>
      <c r="P32" s="158"/>
      <c r="Q32" s="211"/>
      <c r="R32" s="212"/>
      <c r="S32" s="212"/>
      <c r="T32" s="213"/>
      <c r="U32" s="211"/>
      <c r="V32" s="212"/>
      <c r="W32" s="212"/>
      <c r="X32" s="214"/>
    </row>
    <row r="33" spans="1:24" ht="12.75">
      <c r="A33" s="161" t="s">
        <v>94</v>
      </c>
      <c r="B33" s="158"/>
      <c r="C33" s="211"/>
      <c r="D33" s="212"/>
      <c r="E33" s="212"/>
      <c r="F33" s="213"/>
      <c r="G33" s="211"/>
      <c r="H33" s="212"/>
      <c r="I33" s="212"/>
      <c r="J33" s="214"/>
      <c r="O33" s="161" t="s">
        <v>94</v>
      </c>
      <c r="P33" s="158"/>
      <c r="Q33" s="211"/>
      <c r="R33" s="212"/>
      <c r="S33" s="212"/>
      <c r="T33" s="213"/>
      <c r="U33" s="211"/>
      <c r="V33" s="212"/>
      <c r="W33" s="212"/>
      <c r="X33" s="214"/>
    </row>
    <row r="34" spans="1:24" ht="12.75">
      <c r="A34" s="161" t="s">
        <v>95</v>
      </c>
      <c r="B34" s="158"/>
      <c r="C34" s="211"/>
      <c r="D34" s="212"/>
      <c r="E34" s="212"/>
      <c r="F34" s="213"/>
      <c r="G34" s="211"/>
      <c r="H34" s="212"/>
      <c r="I34" s="212"/>
      <c r="J34" s="214"/>
      <c r="O34" s="161" t="s">
        <v>95</v>
      </c>
      <c r="P34" s="158"/>
      <c r="Q34" s="211"/>
      <c r="R34" s="212"/>
      <c r="S34" s="212"/>
      <c r="T34" s="213"/>
      <c r="U34" s="211"/>
      <c r="V34" s="212"/>
      <c r="W34" s="212"/>
      <c r="X34" s="214"/>
    </row>
    <row r="35" spans="1:24" ht="12.75">
      <c r="A35" s="161" t="s">
        <v>96</v>
      </c>
      <c r="B35" s="158"/>
      <c r="C35" s="211"/>
      <c r="D35" s="212"/>
      <c r="E35" s="212"/>
      <c r="F35" s="213"/>
      <c r="G35" s="211"/>
      <c r="H35" s="212"/>
      <c r="I35" s="212"/>
      <c r="J35" s="214"/>
      <c r="O35" s="161" t="s">
        <v>96</v>
      </c>
      <c r="P35" s="158"/>
      <c r="Q35" s="211"/>
      <c r="R35" s="212"/>
      <c r="S35" s="212"/>
      <c r="T35" s="213"/>
      <c r="U35" s="211"/>
      <c r="V35" s="212"/>
      <c r="W35" s="212"/>
      <c r="X35" s="214"/>
    </row>
    <row r="36" spans="1:24" ht="12.75">
      <c r="A36" s="161" t="s">
        <v>97</v>
      </c>
      <c r="B36" s="158"/>
      <c r="C36" s="211"/>
      <c r="D36" s="212"/>
      <c r="E36" s="212"/>
      <c r="F36" s="213"/>
      <c r="G36" s="211"/>
      <c r="H36" s="212"/>
      <c r="I36" s="212"/>
      <c r="J36" s="214"/>
      <c r="O36" s="161" t="s">
        <v>97</v>
      </c>
      <c r="P36" s="158"/>
      <c r="Q36" s="211"/>
      <c r="R36" s="212"/>
      <c r="S36" s="212"/>
      <c r="T36" s="213"/>
      <c r="U36" s="211"/>
      <c r="V36" s="212"/>
      <c r="W36" s="212"/>
      <c r="X36" s="214"/>
    </row>
    <row r="37" spans="1:24" ht="13.5" thickBot="1">
      <c r="A37" s="162" t="s">
        <v>99</v>
      </c>
      <c r="B37" s="163"/>
      <c r="C37" s="215"/>
      <c r="D37" s="216"/>
      <c r="E37" s="216"/>
      <c r="F37" s="217"/>
      <c r="G37" s="215"/>
      <c r="H37" s="216"/>
      <c r="I37" s="216"/>
      <c r="J37" s="218"/>
      <c r="O37" s="162" t="s">
        <v>99</v>
      </c>
      <c r="P37" s="163"/>
      <c r="Q37" s="215"/>
      <c r="R37" s="216"/>
      <c r="S37" s="216"/>
      <c r="T37" s="217"/>
      <c r="U37" s="215"/>
      <c r="V37" s="216"/>
      <c r="W37" s="216"/>
      <c r="X37" s="218"/>
    </row>
    <row r="38" ht="13.5" thickTop="1"/>
    <row r="39" spans="2:3" ht="12.75">
      <c r="B39" s="301" t="s">
        <v>74</v>
      </c>
      <c r="C39" s="301" t="s">
        <v>102</v>
      </c>
    </row>
    <row r="40" ht="12.75">
      <c r="C40" s="301" t="s">
        <v>103</v>
      </c>
    </row>
  </sheetData>
  <sheetProtection password="CE28" sheet="1" objects="1" scenarios="1" insertRows="0" selectLockedCells="1"/>
  <mergeCells count="128">
    <mergeCell ref="C4:E4"/>
    <mergeCell ref="A6:J6"/>
    <mergeCell ref="C18:F18"/>
    <mergeCell ref="C19:F19"/>
    <mergeCell ref="C20:F20"/>
    <mergeCell ref="G17:J17"/>
    <mergeCell ref="G18:J18"/>
    <mergeCell ref="G19:J19"/>
    <mergeCell ref="G20:J20"/>
    <mergeCell ref="A12:J12"/>
    <mergeCell ref="C13:F13"/>
    <mergeCell ref="C14:F14"/>
    <mergeCell ref="C15:F15"/>
    <mergeCell ref="C16:F16"/>
    <mergeCell ref="C17:F17"/>
    <mergeCell ref="G13:J13"/>
    <mergeCell ref="G14:J14"/>
    <mergeCell ref="G15:J15"/>
    <mergeCell ref="G16:J16"/>
    <mergeCell ref="C11:F11"/>
    <mergeCell ref="G8:J8"/>
    <mergeCell ref="G9:H9"/>
    <mergeCell ref="I9:J9"/>
    <mergeCell ref="G10:J10"/>
    <mergeCell ref="G11:J11"/>
    <mergeCell ref="A8:A10"/>
    <mergeCell ref="B8:B10"/>
    <mergeCell ref="C8:F8"/>
    <mergeCell ref="C9:D9"/>
    <mergeCell ref="E9:F9"/>
    <mergeCell ref="C10:F10"/>
    <mergeCell ref="C27:F27"/>
    <mergeCell ref="G27:J27"/>
    <mergeCell ref="C26:F26"/>
    <mergeCell ref="G26:J26"/>
    <mergeCell ref="C24:F24"/>
    <mergeCell ref="G24:J24"/>
    <mergeCell ref="G33:J33"/>
    <mergeCell ref="C34:F34"/>
    <mergeCell ref="G34:J34"/>
    <mergeCell ref="C29:F29"/>
    <mergeCell ref="G29:J29"/>
    <mergeCell ref="C30:F30"/>
    <mergeCell ref="G30:J30"/>
    <mergeCell ref="C31:F31"/>
    <mergeCell ref="G31:J31"/>
    <mergeCell ref="C21:F21"/>
    <mergeCell ref="G21:J21"/>
    <mergeCell ref="U35:X35"/>
    <mergeCell ref="Q36:T36"/>
    <mergeCell ref="U36:X36"/>
    <mergeCell ref="Q37:T37"/>
    <mergeCell ref="U37:X37"/>
    <mergeCell ref="C32:F32"/>
    <mergeCell ref="G32:J32"/>
    <mergeCell ref="C33:F33"/>
    <mergeCell ref="C35:F35"/>
    <mergeCell ref="G35:J35"/>
    <mergeCell ref="C36:F36"/>
    <mergeCell ref="G36:J36"/>
    <mergeCell ref="A24:A26"/>
    <mergeCell ref="B24:B26"/>
    <mergeCell ref="C25:D25"/>
    <mergeCell ref="E25:F25"/>
    <mergeCell ref="G25:H25"/>
    <mergeCell ref="I25:J25"/>
    <mergeCell ref="A28:J28"/>
    <mergeCell ref="C37:F37"/>
    <mergeCell ref="G37:J37"/>
    <mergeCell ref="Q32:T32"/>
    <mergeCell ref="U32:X32"/>
    <mergeCell ref="Q33:T33"/>
    <mergeCell ref="U33:X33"/>
    <mergeCell ref="Q34:T34"/>
    <mergeCell ref="U34:X34"/>
    <mergeCell ref="Q35:T35"/>
    <mergeCell ref="O28:X28"/>
    <mergeCell ref="Q29:T29"/>
    <mergeCell ref="U29:X29"/>
    <mergeCell ref="Q30:T30"/>
    <mergeCell ref="U30:X30"/>
    <mergeCell ref="Q31:T31"/>
    <mergeCell ref="U31:X31"/>
    <mergeCell ref="U25:V25"/>
    <mergeCell ref="W25:X25"/>
    <mergeCell ref="Q26:T26"/>
    <mergeCell ref="U26:X26"/>
    <mergeCell ref="Q27:T27"/>
    <mergeCell ref="U27:X27"/>
    <mergeCell ref="Q20:T20"/>
    <mergeCell ref="U20:X20"/>
    <mergeCell ref="Q21:T21"/>
    <mergeCell ref="U21:X21"/>
    <mergeCell ref="O24:O26"/>
    <mergeCell ref="P24:P26"/>
    <mergeCell ref="Q24:T24"/>
    <mergeCell ref="U24:X24"/>
    <mergeCell ref="Q25:R25"/>
    <mergeCell ref="S25:T25"/>
    <mergeCell ref="Q17:T17"/>
    <mergeCell ref="U17:X17"/>
    <mergeCell ref="Q18:T18"/>
    <mergeCell ref="U18:X18"/>
    <mergeCell ref="Q19:T19"/>
    <mergeCell ref="U19:X19"/>
    <mergeCell ref="Q14:T14"/>
    <mergeCell ref="U14:X14"/>
    <mergeCell ref="Q15:T15"/>
    <mergeCell ref="U15:X15"/>
    <mergeCell ref="Q16:T16"/>
    <mergeCell ref="U16:X16"/>
    <mergeCell ref="Q10:T10"/>
    <mergeCell ref="U10:X10"/>
    <mergeCell ref="Q11:T11"/>
    <mergeCell ref="U11:X11"/>
    <mergeCell ref="O12:X12"/>
    <mergeCell ref="Q13:T13"/>
    <mergeCell ref="U13:X13"/>
    <mergeCell ref="Q4:S4"/>
    <mergeCell ref="O6:X6"/>
    <mergeCell ref="O8:O10"/>
    <mergeCell ref="P8:P10"/>
    <mergeCell ref="Q8:T8"/>
    <mergeCell ref="U8:X8"/>
    <mergeCell ref="Q9:R9"/>
    <mergeCell ref="S9:T9"/>
    <mergeCell ref="U9:V9"/>
    <mergeCell ref="W9:X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">
      <selection activeCell="A16" sqref="A16"/>
    </sheetView>
  </sheetViews>
  <sheetFormatPr defaultColWidth="9.140625" defaultRowHeight="12.75"/>
  <cols>
    <col min="1" max="1" width="6.28125" style="34" customWidth="1"/>
    <col min="2" max="2" width="23.57421875" style="34" customWidth="1"/>
    <col min="3" max="3" width="11.140625" style="34" customWidth="1"/>
    <col min="4" max="4" width="9.8515625" style="34" customWidth="1"/>
    <col min="5" max="8" width="10.00390625" style="34" bestFit="1" customWidth="1"/>
    <col min="9" max="12" width="10.8515625" style="34" bestFit="1" customWidth="1"/>
    <col min="13" max="16384" width="9.140625" style="34" customWidth="1"/>
  </cols>
  <sheetData>
    <row r="1" spans="1:12" s="24" customFormat="1" ht="15" customHeight="1">
      <c r="A1" s="24" t="s">
        <v>12</v>
      </c>
      <c r="I1" s="40"/>
      <c r="J1" s="25"/>
      <c r="K1" s="40" t="s">
        <v>13</v>
      </c>
      <c r="L1" s="89">
        <f>'Naslovna strana'!D26</f>
        <v>0</v>
      </c>
    </row>
    <row r="2" s="24" customFormat="1" ht="15" customHeight="1"/>
    <row r="3" spans="1:3" s="24" customFormat="1" ht="15" customHeight="1">
      <c r="A3" s="26" t="str">
        <f>'Naslovna strana'!A13</f>
        <v>Назив енергетског субјекта: </v>
      </c>
      <c r="C3" s="89" t="str">
        <f>+'Naslovna strana'!D13</f>
        <v>Транснафта А.Д.</v>
      </c>
    </row>
    <row r="4" spans="1:3" s="24" customFormat="1" ht="15" customHeight="1">
      <c r="A4" s="27" t="str">
        <f>'Naslovna strana'!A10</f>
        <v>Енергетска делатност:</v>
      </c>
      <c r="C4" s="24" t="str">
        <f>'Naslovna strana'!C10</f>
        <v>Транспорт нафте нафтоводима</v>
      </c>
    </row>
    <row r="5" s="24" customFormat="1" ht="15" customHeight="1"/>
    <row r="6" spans="1:10" s="23" customFormat="1" ht="12.75">
      <c r="A6" s="177" t="s">
        <v>104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2" s="23" customFormat="1" ht="13.5" thickBot="1">
      <c r="A7" s="40"/>
      <c r="B7" s="40"/>
      <c r="C7" s="40"/>
      <c r="D7" s="40"/>
      <c r="E7" s="40"/>
      <c r="F7" s="40"/>
      <c r="G7" s="40"/>
      <c r="H7" s="40"/>
      <c r="I7" s="40"/>
      <c r="J7" s="28"/>
      <c r="K7" s="40"/>
      <c r="L7" s="28" t="s">
        <v>42</v>
      </c>
    </row>
    <row r="8" spans="1:12" s="23" customFormat="1" ht="14.25" customHeight="1" thickTop="1">
      <c r="A8" s="233" t="s">
        <v>41</v>
      </c>
      <c r="B8" s="234"/>
      <c r="C8" s="239">
        <f>+I8-3</f>
        <v>2019</v>
      </c>
      <c r="D8" s="240"/>
      <c r="E8" s="231">
        <f>+I8-2</f>
        <v>2020</v>
      </c>
      <c r="F8" s="232"/>
      <c r="G8" s="231">
        <f>+I8-1</f>
        <v>2021</v>
      </c>
      <c r="H8" s="232"/>
      <c r="I8" s="227">
        <f>+K8-1</f>
        <v>2022</v>
      </c>
      <c r="J8" s="228"/>
      <c r="K8" s="229">
        <f>+'Naslovna strana'!$D$16</f>
        <v>2023</v>
      </c>
      <c r="L8" s="230"/>
    </row>
    <row r="9" spans="1:12" s="23" customFormat="1" ht="12.75">
      <c r="A9" s="235"/>
      <c r="B9" s="236"/>
      <c r="C9" s="29" t="s">
        <v>14</v>
      </c>
      <c r="D9" s="29" t="s">
        <v>15</v>
      </c>
      <c r="E9" s="29" t="s">
        <v>14</v>
      </c>
      <c r="F9" s="29" t="s">
        <v>15</v>
      </c>
      <c r="G9" s="29" t="s">
        <v>14</v>
      </c>
      <c r="H9" s="29" t="s">
        <v>15</v>
      </c>
      <c r="I9" s="30" t="s">
        <v>22</v>
      </c>
      <c r="J9" s="30" t="s">
        <v>38</v>
      </c>
      <c r="K9" s="122" t="s">
        <v>22</v>
      </c>
      <c r="L9" s="31" t="s">
        <v>38</v>
      </c>
    </row>
    <row r="10" spans="1:12" s="23" customFormat="1" ht="12.75">
      <c r="A10" s="237"/>
      <c r="B10" s="238"/>
      <c r="C10" s="91">
        <v>1</v>
      </c>
      <c r="D10" s="91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123">
        <v>7</v>
      </c>
      <c r="L10" s="33">
        <v>8</v>
      </c>
    </row>
    <row r="11" spans="1:12" s="23" customFormat="1" ht="18" customHeight="1">
      <c r="A11" s="255" t="s">
        <v>16</v>
      </c>
      <c r="B11" s="256"/>
      <c r="C11" s="114">
        <f>SUM('2. Transportovane količine'!C10:N10)</f>
        <v>0</v>
      </c>
      <c r="D11" s="114">
        <f>SUM('2. Transportovane količine'!C11:N11)</f>
        <v>0</v>
      </c>
      <c r="E11" s="115">
        <f>SUM('2. Transportovane količine'!C17:N17)</f>
        <v>0</v>
      </c>
      <c r="F11" s="115">
        <f>SUM('2. Transportovane količine'!C18:N18)</f>
        <v>0</v>
      </c>
      <c r="G11" s="115">
        <f>SUM('2. Transportovane količine'!C24:N24)</f>
        <v>0</v>
      </c>
      <c r="H11" s="115">
        <f>SUM('2. Transportovane količine'!C25:N25)</f>
        <v>0</v>
      </c>
      <c r="I11" s="115">
        <f>SUM('2. Transportovane količine'!C31:N31)</f>
        <v>0</v>
      </c>
      <c r="J11" s="115">
        <f>SUM('2. Transportovane količine'!C32:N32)</f>
        <v>0</v>
      </c>
      <c r="K11" s="114">
        <f>SUM('2. Transportovane količine'!C38:C38)</f>
        <v>0</v>
      </c>
      <c r="L11" s="116">
        <f>SUM('2. Transportovane količine'!C39:C39)</f>
        <v>0</v>
      </c>
    </row>
    <row r="12" spans="1:12" s="23" customFormat="1" ht="18" customHeight="1">
      <c r="A12" s="255" t="s">
        <v>17</v>
      </c>
      <c r="B12" s="256"/>
      <c r="C12" s="104" t="s">
        <v>79</v>
      </c>
      <c r="D12" s="114">
        <f>SUM('2. Transportovane količine'!C12:N12)</f>
        <v>0</v>
      </c>
      <c r="E12" s="104" t="s">
        <v>79</v>
      </c>
      <c r="F12" s="115">
        <f>SUM('2. Transportovane količine'!C19:N19)</f>
        <v>0</v>
      </c>
      <c r="G12" s="104" t="s">
        <v>79</v>
      </c>
      <c r="H12" s="115">
        <f>SUM('2. Transportovane količine'!C26:N26)</f>
        <v>0</v>
      </c>
      <c r="I12" s="104" t="s">
        <v>79</v>
      </c>
      <c r="J12" s="115">
        <f>SUM('2. Transportovane količine'!C33:N33)</f>
        <v>0</v>
      </c>
      <c r="K12" s="124" t="s">
        <v>79</v>
      </c>
      <c r="L12" s="116">
        <f>SUM('2. Transportovane količine'!C40:C40)</f>
        <v>0</v>
      </c>
    </row>
    <row r="13" spans="1:12" s="23" customFormat="1" ht="18" customHeight="1" thickBot="1">
      <c r="A13" s="253" t="s">
        <v>21</v>
      </c>
      <c r="B13" s="254"/>
      <c r="C13" s="117">
        <f>+C11</f>
        <v>0</v>
      </c>
      <c r="D13" s="117">
        <f>+D11+D12</f>
        <v>0</v>
      </c>
      <c r="E13" s="105">
        <f>+E11</f>
        <v>0</v>
      </c>
      <c r="F13" s="105">
        <f>+F11+F12</f>
        <v>0</v>
      </c>
      <c r="G13" s="105">
        <f>+G11</f>
        <v>0</v>
      </c>
      <c r="H13" s="105">
        <f>H11+H12</f>
        <v>0</v>
      </c>
      <c r="I13" s="105">
        <f>+I11</f>
        <v>0</v>
      </c>
      <c r="J13" s="105">
        <f>J11+J12</f>
        <v>0</v>
      </c>
      <c r="K13" s="125">
        <f>+K11</f>
        <v>0</v>
      </c>
      <c r="L13" s="106">
        <f>L11+L12</f>
        <v>0</v>
      </c>
    </row>
    <row r="14" ht="13.5" customHeight="1" thickTop="1"/>
    <row r="15" spans="1:10" s="23" customFormat="1" ht="12.75">
      <c r="A15" s="177" t="s">
        <v>105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2" s="23" customFormat="1" ht="13.5" thickBot="1">
      <c r="A16" s="40"/>
      <c r="B16" s="40"/>
      <c r="C16" s="40"/>
      <c r="D16" s="40"/>
      <c r="E16" s="40"/>
      <c r="F16" s="40"/>
      <c r="G16" s="40"/>
      <c r="H16" s="40"/>
      <c r="I16" s="40"/>
      <c r="J16" s="28"/>
      <c r="K16" s="40"/>
      <c r="L16" s="28" t="s">
        <v>75</v>
      </c>
    </row>
    <row r="17" spans="1:12" s="23" customFormat="1" ht="14.25" customHeight="1" thickTop="1">
      <c r="A17" s="241" t="s">
        <v>77</v>
      </c>
      <c r="B17" s="242"/>
      <c r="C17" s="242"/>
      <c r="D17" s="243"/>
      <c r="E17" s="231">
        <f>+E8</f>
        <v>2020</v>
      </c>
      <c r="F17" s="232"/>
      <c r="G17" s="231">
        <f>+G8</f>
        <v>2021</v>
      </c>
      <c r="H17" s="232"/>
      <c r="I17" s="227">
        <f>+I8</f>
        <v>2022</v>
      </c>
      <c r="J17" s="228"/>
      <c r="K17" s="229">
        <f>+K8</f>
        <v>2023</v>
      </c>
      <c r="L17" s="230"/>
    </row>
    <row r="18" spans="1:12" s="23" customFormat="1" ht="12.75">
      <c r="A18" s="244"/>
      <c r="B18" s="245"/>
      <c r="C18" s="245"/>
      <c r="D18" s="246"/>
      <c r="E18" s="29" t="s">
        <v>14</v>
      </c>
      <c r="F18" s="29" t="s">
        <v>15</v>
      </c>
      <c r="G18" s="29" t="s">
        <v>14</v>
      </c>
      <c r="H18" s="29" t="s">
        <v>15</v>
      </c>
      <c r="I18" s="30" t="s">
        <v>22</v>
      </c>
      <c r="J18" s="30" t="s">
        <v>38</v>
      </c>
      <c r="K18" s="122" t="s">
        <v>22</v>
      </c>
      <c r="L18" s="31" t="s">
        <v>38</v>
      </c>
    </row>
    <row r="19" spans="1:12" s="23" customFormat="1" ht="12.75">
      <c r="A19" s="247"/>
      <c r="B19" s="248"/>
      <c r="C19" s="248"/>
      <c r="D19" s="249"/>
      <c r="E19" s="32">
        <v>1</v>
      </c>
      <c r="F19" s="32">
        <v>2</v>
      </c>
      <c r="G19" s="32">
        <v>3</v>
      </c>
      <c r="H19" s="32">
        <v>4</v>
      </c>
      <c r="I19" s="32">
        <v>5</v>
      </c>
      <c r="J19" s="32">
        <v>6</v>
      </c>
      <c r="K19" s="123">
        <v>5</v>
      </c>
      <c r="L19" s="33">
        <v>6</v>
      </c>
    </row>
    <row r="20" spans="1:12" s="23" customFormat="1" ht="18" customHeight="1" thickBot="1">
      <c r="A20" s="250" t="s">
        <v>76</v>
      </c>
      <c r="B20" s="251"/>
      <c r="C20" s="251"/>
      <c r="D20" s="252"/>
      <c r="E20" s="107">
        <f>+C13/(1000*'1. Deonice naftovoda'!F9)</f>
        <v>0</v>
      </c>
      <c r="F20" s="107">
        <f>+D13/(1000*'1. Deonice naftovoda'!F10)</f>
        <v>0</v>
      </c>
      <c r="G20" s="107">
        <f>+E13/(1000*'1. Deonice naftovoda'!F9)</f>
        <v>0</v>
      </c>
      <c r="H20" s="107">
        <f>+F13/(1000*'1. Deonice naftovoda'!F10)</f>
        <v>0</v>
      </c>
      <c r="I20" s="107">
        <f>+G13/(1000*'1. Deonice naftovoda'!F9)</f>
        <v>0</v>
      </c>
      <c r="J20" s="107">
        <f>+H13/(1000*'1. Deonice naftovoda'!F10)</f>
        <v>0</v>
      </c>
      <c r="K20" s="126">
        <f>+I13/(1000*'1. Deonice naftovoda'!F9)</f>
        <v>0</v>
      </c>
      <c r="L20" s="108">
        <f>+J13/(1000*'1. Deonice naftovoda'!F10)</f>
        <v>0</v>
      </c>
    </row>
    <row r="21" ht="13.5" thickTop="1"/>
  </sheetData>
  <sheetProtection password="CE28" sheet="1" objects="1" scenarios="1" selectLockedCells="1" selectUnlockedCells="1"/>
  <mergeCells count="17">
    <mergeCell ref="A6:J6"/>
    <mergeCell ref="A8:B10"/>
    <mergeCell ref="C8:D8"/>
    <mergeCell ref="A17:D19"/>
    <mergeCell ref="A20:D20"/>
    <mergeCell ref="A13:B13"/>
    <mergeCell ref="A11:B11"/>
    <mergeCell ref="A12:B12"/>
    <mergeCell ref="E8:F8"/>
    <mergeCell ref="G8:H8"/>
    <mergeCell ref="I8:J8"/>
    <mergeCell ref="K8:L8"/>
    <mergeCell ref="K17:L17"/>
    <mergeCell ref="A15:J15"/>
    <mergeCell ref="E17:F17"/>
    <mergeCell ref="G17:H17"/>
    <mergeCell ref="I17:J17"/>
  </mergeCells>
  <printOptions horizontalCentered="1"/>
  <pageMargins left="0.25" right="0.25" top="0.53" bottom="0.73" header="0.22" footer="0.5"/>
  <pageSetup horizontalDpi="300" verticalDpi="300" orientation="landscape" paperSize="9" r:id="rId1"/>
  <headerFooter alignWithMargins="0">
    <oddFooter>&amp;LГодишњи степен искоришћености капацитета система по деоницама нафтовода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showZeros="0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9.140625" style="5" customWidth="1"/>
    <col min="2" max="2" width="20.7109375" style="5" customWidth="1"/>
    <col min="3" max="3" width="8.57421875" style="5" customWidth="1"/>
    <col min="4" max="4" width="17.140625" style="5" customWidth="1"/>
    <col min="5" max="7" width="16.140625" style="5" customWidth="1"/>
    <col min="8" max="16384" width="9.140625" style="5" customWidth="1"/>
  </cols>
  <sheetData>
    <row r="1" spans="1:7" s="2" customFormat="1" ht="15" customHeight="1">
      <c r="A1" s="2" t="s">
        <v>12</v>
      </c>
      <c r="F1" s="42" t="s">
        <v>55</v>
      </c>
      <c r="G1" s="127">
        <f>'Naslovna strana'!D26</f>
        <v>0</v>
      </c>
    </row>
    <row r="2" s="2" customFormat="1" ht="6.75" customHeight="1"/>
    <row r="3" spans="1:7" s="2" customFormat="1" ht="15" customHeight="1">
      <c r="A3" s="1" t="str">
        <f>'Naslovna strana'!A13</f>
        <v>Назив енергетског субјекта: </v>
      </c>
      <c r="C3" s="257" t="str">
        <f>+'Naslovna strana'!D13</f>
        <v>Транснафта А.Д.</v>
      </c>
      <c r="D3" s="258"/>
      <c r="E3" s="258"/>
      <c r="F3" s="258"/>
      <c r="G3" s="2" t="str">
        <f>IF('Naslovna strana'!F13:K13&lt;&gt;"",'Naslovna strana'!F13:K13," ")</f>
        <v> </v>
      </c>
    </row>
    <row r="4" spans="1:3" s="2" customFormat="1" ht="15" customHeight="1">
      <c r="A4" s="4" t="str">
        <f>'Naslovna strana'!A10</f>
        <v>Енергетска делатност:</v>
      </c>
      <c r="C4" s="2" t="str">
        <f>'Naslovna strana'!C10</f>
        <v>Транспорт нафте нафтоводима</v>
      </c>
    </row>
    <row r="5" s="2" customFormat="1" ht="15" customHeight="1"/>
    <row r="6" spans="1:7" ht="13.5" thickBot="1">
      <c r="A6" s="265" t="s">
        <v>106</v>
      </c>
      <c r="B6" s="265"/>
      <c r="C6" s="265"/>
      <c r="D6" s="265"/>
      <c r="E6" s="265"/>
      <c r="F6" s="265"/>
      <c r="G6" s="6"/>
    </row>
    <row r="7" spans="1:7" s="1" customFormat="1" ht="33" customHeight="1" thickTop="1">
      <c r="A7" s="263" t="s">
        <v>23</v>
      </c>
      <c r="B7" s="264"/>
      <c r="C7" s="44" t="s">
        <v>49</v>
      </c>
      <c r="D7" s="57">
        <f>+E7-1</f>
        <v>2020</v>
      </c>
      <c r="E7" s="57">
        <f>+F7-1</f>
        <v>2021</v>
      </c>
      <c r="F7" s="58">
        <f>+G7-1</f>
        <v>2022</v>
      </c>
      <c r="G7" s="58">
        <f>'Naslovna strana'!A36</f>
        <v>2023</v>
      </c>
    </row>
    <row r="8" spans="1:11" s="1" customFormat="1" ht="19.5" customHeight="1">
      <c r="A8" s="259" t="s">
        <v>14</v>
      </c>
      <c r="B8" s="52" t="s">
        <v>51</v>
      </c>
      <c r="C8" s="52" t="s">
        <v>50</v>
      </c>
      <c r="D8" s="13">
        <f>+'4. СИТС'!E13</f>
        <v>0</v>
      </c>
      <c r="E8" s="13">
        <f>+'4. СИТС'!G13</f>
        <v>0</v>
      </c>
      <c r="F8" s="14">
        <f>+'4. СИТС'!I13</f>
        <v>0</v>
      </c>
      <c r="G8" s="14">
        <f>+'4. СИТС'!K13</f>
        <v>0</v>
      </c>
      <c r="H8" s="12"/>
      <c r="I8" s="12"/>
      <c r="J8" s="12"/>
      <c r="K8" s="12"/>
    </row>
    <row r="9" spans="1:11" s="1" customFormat="1" ht="19.5" customHeight="1">
      <c r="A9" s="260"/>
      <c r="B9" s="46" t="s">
        <v>52</v>
      </c>
      <c r="C9" s="46" t="s">
        <v>50</v>
      </c>
      <c r="D9" s="47"/>
      <c r="E9" s="47"/>
      <c r="F9" s="48"/>
      <c r="G9" s="48"/>
      <c r="H9" s="12"/>
      <c r="I9" s="12"/>
      <c r="J9" s="12"/>
      <c r="K9" s="12"/>
    </row>
    <row r="10" spans="1:7" s="1" customFormat="1" ht="19.5" customHeight="1">
      <c r="A10" s="262"/>
      <c r="B10" s="49" t="s">
        <v>52</v>
      </c>
      <c r="C10" s="49" t="s">
        <v>53</v>
      </c>
      <c r="D10" s="50">
        <f>IF(D8&gt;0,IF(D8&gt;D9,(1-(D8-D9)/D8)*100,0),0)</f>
        <v>0</v>
      </c>
      <c r="E10" s="50">
        <f>IF(E8&gt;0,IF(E8&gt;E9,(1-(E8-E9)/E8)*100,0),0)</f>
        <v>0</v>
      </c>
      <c r="F10" s="51">
        <f>IF(F8&gt;0,IF(F8&gt;F9,(1-(F8-F9)/F8)*100,0),0)</f>
        <v>0</v>
      </c>
      <c r="G10" s="51">
        <f>IF(G8&gt;0,IF(G8&gt;G9,(1-(G8-G9)/G8)*100,0),0)</f>
        <v>0</v>
      </c>
    </row>
    <row r="11" spans="1:11" s="1" customFormat="1" ht="19.5" customHeight="1">
      <c r="A11" s="259" t="s">
        <v>15</v>
      </c>
      <c r="B11" s="52" t="s">
        <v>54</v>
      </c>
      <c r="C11" s="45" t="s">
        <v>50</v>
      </c>
      <c r="D11" s="13">
        <f>+'4. СИТС'!F13</f>
        <v>0</v>
      </c>
      <c r="E11" s="13">
        <f>+'4. СИТС'!H13</f>
        <v>0</v>
      </c>
      <c r="F11" s="14">
        <f>+'4. СИТС'!J13</f>
        <v>0</v>
      </c>
      <c r="G11" s="14">
        <f>+'4. СИТС'!L13</f>
        <v>0</v>
      </c>
      <c r="H11" s="12"/>
      <c r="I11" s="12"/>
      <c r="J11" s="12"/>
      <c r="K11" s="12"/>
    </row>
    <row r="12" spans="1:11" s="1" customFormat="1" ht="19.5" customHeight="1">
      <c r="A12" s="260"/>
      <c r="B12" s="46" t="s">
        <v>52</v>
      </c>
      <c r="C12" s="46" t="s">
        <v>50</v>
      </c>
      <c r="D12" s="47"/>
      <c r="E12" s="47"/>
      <c r="F12" s="48"/>
      <c r="G12" s="48"/>
      <c r="H12" s="12"/>
      <c r="I12" s="12"/>
      <c r="J12" s="12"/>
      <c r="K12" s="12"/>
    </row>
    <row r="13" spans="1:7" s="1" customFormat="1" ht="19.5" customHeight="1" thickBot="1">
      <c r="A13" s="261"/>
      <c r="B13" s="53" t="s">
        <v>52</v>
      </c>
      <c r="C13" s="53" t="s">
        <v>53</v>
      </c>
      <c r="D13" s="54">
        <f>IF(D11&gt;0,IF(D11&gt;D12,(1-(D11-D12)/D11)*100,0),0)</f>
        <v>0</v>
      </c>
      <c r="E13" s="54">
        <f>IF(E11&gt;0,IF(E11&gt;E12,(1-(E11-E12)/E11)*100,0),0)</f>
        <v>0</v>
      </c>
      <c r="F13" s="55">
        <f>IF(F11&gt;0,IF(F11&gt;F12,(1-(F11-F12)/F11)*100,0),0)</f>
        <v>0</v>
      </c>
      <c r="G13" s="55">
        <f>IF(G11&gt;0,IF(G11&gt;G12,(1-(G11-G12)/G11)*100,0),0)</f>
        <v>0</v>
      </c>
    </row>
    <row r="14" ht="13.5" thickTop="1"/>
  </sheetData>
  <sheetProtection password="CE28" sheet="1" objects="1" scenarios="1" selectLockedCells="1"/>
  <mergeCells count="5">
    <mergeCell ref="C3:F3"/>
    <mergeCell ref="A11:A13"/>
    <mergeCell ref="A8:A10"/>
    <mergeCell ref="A7:B7"/>
    <mergeCell ref="A6:F6"/>
  </mergeCells>
  <printOptions horizontalCentered="1"/>
  <pageMargins left="0.75" right="0.75" top="0.78" bottom="0.25" header="0.5" footer="0.5"/>
  <pageSetup horizontalDpi="300" verticalDpi="300" orientation="landscape" paperSize="9" r:id="rId1"/>
  <headerFooter alignWithMargins="0">
    <oddFooter>&amp;LОстварени и планирани губици у транспорту нафте по деоницама система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3" width="11.57421875" style="5" customWidth="1"/>
    <col min="4" max="4" width="12.421875" style="5" customWidth="1"/>
    <col min="5" max="9" width="11.57421875" style="5" customWidth="1"/>
    <col min="10" max="10" width="11.8515625" style="5" customWidth="1"/>
    <col min="11" max="16384" width="9.140625" style="5" customWidth="1"/>
  </cols>
  <sheetData>
    <row r="1" spans="1:10" s="2" customFormat="1" ht="15" customHeight="1">
      <c r="A1" s="2" t="s">
        <v>12</v>
      </c>
      <c r="E1" s="3"/>
      <c r="I1" s="2" t="s">
        <v>13</v>
      </c>
      <c r="J1" s="3">
        <f>'Naslovna strana'!D26</f>
        <v>0</v>
      </c>
    </row>
    <row r="2" s="2" customFormat="1" ht="15" customHeight="1"/>
    <row r="3" spans="1:8" s="2" customFormat="1" ht="15" customHeight="1">
      <c r="A3" s="1" t="str">
        <f>'Naslovna strana'!A13</f>
        <v>Назив енергетског субјекта: </v>
      </c>
      <c r="C3" s="258" t="str">
        <f>+'Naslovna strana'!D13</f>
        <v>Транснафта А.Д.</v>
      </c>
      <c r="D3" s="258"/>
      <c r="E3" s="2" t="str">
        <f>IF('Naslovna strana'!E13:J13&lt;&gt;"",'Naslovna strana'!E13:J13," ")</f>
        <v> </v>
      </c>
      <c r="F3" s="2" t="str">
        <f>IF('Naslovna strana'!F13:K13&lt;&gt;"",'Naslovna strana'!F13:K13," ")</f>
        <v> </v>
      </c>
      <c r="H3" s="2" t="str">
        <f>IF('Naslovna strana'!H13:M13&lt;&gt;"",'Naslovna strana'!H13:M13," ")</f>
        <v> </v>
      </c>
    </row>
    <row r="4" spans="1:4" s="2" customFormat="1" ht="15" customHeight="1">
      <c r="A4" s="4" t="str">
        <f>'Naslovna strana'!A10</f>
        <v>Енергетска делатност:</v>
      </c>
      <c r="C4" s="258" t="str">
        <f>'Naslovna strana'!C10</f>
        <v>Транспорт нафте нафтоводима</v>
      </c>
      <c r="D4" s="258"/>
    </row>
    <row r="5" s="2" customFormat="1" ht="15" customHeight="1"/>
    <row r="6" spans="1:7" ht="12.75">
      <c r="A6" s="165" t="s">
        <v>107</v>
      </c>
      <c r="B6" s="165"/>
      <c r="C6" s="165"/>
      <c r="D6" s="165"/>
      <c r="E6" s="165"/>
      <c r="F6" s="165"/>
      <c r="G6" s="165"/>
    </row>
    <row r="7" spans="7:9" ht="13.5" thickBot="1">
      <c r="G7" s="22"/>
      <c r="I7" s="22" t="s">
        <v>42</v>
      </c>
    </row>
    <row r="8" spans="1:9" ht="17.25" customHeight="1" thickTop="1">
      <c r="A8" s="272" t="s">
        <v>23</v>
      </c>
      <c r="B8" s="268">
        <f>+D8-1</f>
        <v>2020</v>
      </c>
      <c r="C8" s="269"/>
      <c r="D8" s="268">
        <f>+F8-1</f>
        <v>2021</v>
      </c>
      <c r="E8" s="269"/>
      <c r="F8" s="270">
        <f>+H8-1</f>
        <v>2022</v>
      </c>
      <c r="G8" s="271"/>
      <c r="H8" s="266">
        <f>'Naslovna strana'!$A$36</f>
        <v>2023</v>
      </c>
      <c r="I8" s="267"/>
    </row>
    <row r="9" spans="1:9" s="10" customFormat="1" ht="17.25" customHeight="1">
      <c r="A9" s="262"/>
      <c r="B9" s="7" t="s">
        <v>24</v>
      </c>
      <c r="C9" s="7" t="s">
        <v>46</v>
      </c>
      <c r="D9" s="7" t="s">
        <v>24</v>
      </c>
      <c r="E9" s="7" t="s">
        <v>46</v>
      </c>
      <c r="F9" s="7" t="s">
        <v>24</v>
      </c>
      <c r="G9" s="7" t="s">
        <v>46</v>
      </c>
      <c r="H9" s="128" t="s">
        <v>24</v>
      </c>
      <c r="I9" s="11" t="s">
        <v>46</v>
      </c>
    </row>
    <row r="10" spans="1:9" ht="17.25" customHeight="1">
      <c r="A10" s="8" t="s">
        <v>14</v>
      </c>
      <c r="B10" s="15"/>
      <c r="C10" s="15"/>
      <c r="D10" s="15"/>
      <c r="E10" s="15"/>
      <c r="F10" s="15"/>
      <c r="G10" s="15"/>
      <c r="H10" s="129"/>
      <c r="I10" s="16"/>
    </row>
    <row r="11" spans="1:9" ht="17.25" customHeight="1" thickBot="1">
      <c r="A11" s="9" t="s">
        <v>15</v>
      </c>
      <c r="B11" s="17"/>
      <c r="C11" s="17"/>
      <c r="D11" s="17"/>
      <c r="E11" s="17"/>
      <c r="F11" s="17"/>
      <c r="G11" s="17"/>
      <c r="H11" s="130"/>
      <c r="I11" s="18"/>
    </row>
    <row r="12" ht="13.5" thickTop="1"/>
  </sheetData>
  <sheetProtection password="CE28" sheet="1" objects="1" scenarios="1" selectLockedCells="1"/>
  <mergeCells count="8">
    <mergeCell ref="H8:I8"/>
    <mergeCell ref="C3:D3"/>
    <mergeCell ref="C4:D4"/>
    <mergeCell ref="A6:G6"/>
    <mergeCell ref="B8:C8"/>
    <mergeCell ref="D8:E8"/>
    <mergeCell ref="F8:G8"/>
    <mergeCell ref="A8:A9"/>
  </mergeCells>
  <printOptions horizontalCentered="1"/>
  <pageMargins left="0.47" right="0.8" top="0.67" bottom="0.6" header="0.38" footer="0.29"/>
  <pageSetup horizontalDpi="300" verticalDpi="300" orientation="landscape" paperSize="9" r:id="rId1"/>
  <headerFooter alignWithMargins="0">
    <oddFooter>&amp;LКорисници система за транспорт нафте нафтоводом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2"/>
  <sheetViews>
    <sheetView showGridLines="0" showZeros="0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5.00390625" style="23" customWidth="1"/>
    <col min="2" max="7" width="9.140625" style="23" customWidth="1"/>
    <col min="8" max="8" width="4.421875" style="23" customWidth="1"/>
    <col min="9" max="9" width="11.8515625" style="23" customWidth="1"/>
    <col min="10" max="12" width="9.140625" style="23" customWidth="1"/>
    <col min="13" max="13" width="24.57421875" style="23" customWidth="1"/>
    <col min="14" max="14" width="4.7109375" style="23" customWidth="1"/>
    <col min="15" max="16384" width="9.140625" style="23" customWidth="1"/>
  </cols>
  <sheetData>
    <row r="1" spans="1:13" s="24" customFormat="1" ht="15" customHeight="1">
      <c r="A1" s="24" t="s">
        <v>12</v>
      </c>
      <c r="L1" s="24" t="s">
        <v>13</v>
      </c>
      <c r="M1" s="131">
        <f>'Naslovna strana'!D26</f>
        <v>0</v>
      </c>
    </row>
    <row r="2" s="24" customFormat="1" ht="6.75" customHeight="1"/>
    <row r="3" spans="1:4" s="24" customFormat="1" ht="15" customHeight="1">
      <c r="A3" s="26" t="str">
        <f>'Naslovna strana'!A13</f>
        <v>Назив енергетског субјекта: </v>
      </c>
      <c r="D3" s="24" t="str">
        <f>IF('Naslovna strana'!D13:I13&lt;&gt;"",'Naslovna strana'!D13:I13,"")</f>
        <v>Транснафта А.Д.</v>
      </c>
    </row>
    <row r="4" spans="1:8" s="24" customFormat="1" ht="15" customHeight="1">
      <c r="A4" s="27" t="str">
        <f>'Naslovna strana'!A10</f>
        <v>Енергетска делатност:</v>
      </c>
      <c r="D4" s="24" t="str">
        <f>'Naslovna strana'!C10</f>
        <v>Транспорт нафте нафтоводима</v>
      </c>
      <c r="H4" s="35"/>
    </row>
    <row r="5" s="24" customFormat="1" ht="12.75" customHeight="1"/>
    <row r="6" spans="1:11" s="24" customFormat="1" ht="15" customHeight="1" thickBot="1">
      <c r="A6" s="287" t="s">
        <v>108</v>
      </c>
      <c r="B6" s="287"/>
      <c r="C6" s="287"/>
      <c r="D6" s="287"/>
      <c r="E6" s="287"/>
      <c r="F6" s="287"/>
      <c r="G6" s="287"/>
      <c r="H6" s="287"/>
      <c r="I6" s="287"/>
      <c r="J6" s="60">
        <f>+'Naslovna strana'!A39</f>
        <v>2020</v>
      </c>
      <c r="K6" s="24" t="s">
        <v>39</v>
      </c>
    </row>
    <row r="7" spans="1:13" s="24" customFormat="1" ht="26.25" customHeight="1" thickTop="1">
      <c r="A7" s="288" t="s">
        <v>40</v>
      </c>
      <c r="B7" s="234" t="s">
        <v>25</v>
      </c>
      <c r="C7" s="234"/>
      <c r="D7" s="234"/>
      <c r="E7" s="234" t="s">
        <v>26</v>
      </c>
      <c r="F7" s="234"/>
      <c r="G7" s="234"/>
      <c r="H7" s="290" t="s">
        <v>23</v>
      </c>
      <c r="I7" s="294" t="s">
        <v>30</v>
      </c>
      <c r="J7" s="275" t="s">
        <v>27</v>
      </c>
      <c r="K7" s="275"/>
      <c r="L7" s="275"/>
      <c r="M7" s="276"/>
    </row>
    <row r="8" spans="1:13" s="24" customFormat="1" ht="27">
      <c r="A8" s="289"/>
      <c r="B8" s="68" t="s">
        <v>31</v>
      </c>
      <c r="C8" s="69" t="s">
        <v>32</v>
      </c>
      <c r="D8" s="68" t="s">
        <v>45</v>
      </c>
      <c r="E8" s="68" t="s">
        <v>31</v>
      </c>
      <c r="F8" s="69" t="s">
        <v>32</v>
      </c>
      <c r="G8" s="68" t="s">
        <v>45</v>
      </c>
      <c r="H8" s="291"/>
      <c r="I8" s="295"/>
      <c r="J8" s="277"/>
      <c r="K8" s="277"/>
      <c r="L8" s="277"/>
      <c r="M8" s="278"/>
    </row>
    <row r="9" spans="1:13" s="24" customFormat="1" ht="17.25" customHeight="1">
      <c r="A9" s="70">
        <v>1</v>
      </c>
      <c r="B9" s="71"/>
      <c r="C9" s="71"/>
      <c r="D9" s="72">
        <f>IF(B9&lt;&gt;"",IF(C9&lt;&gt;"",C9-B9+1,""),"")</f>
      </c>
      <c r="E9" s="19"/>
      <c r="F9" s="19"/>
      <c r="G9" s="72">
        <f>IF(E9&lt;&gt;"",IF(F9&lt;&gt;"",F9-E9+1,""),"")</f>
      </c>
      <c r="H9" s="19"/>
      <c r="I9" s="73"/>
      <c r="J9" s="281"/>
      <c r="K9" s="281"/>
      <c r="L9" s="281"/>
      <c r="M9" s="282"/>
    </row>
    <row r="10" spans="1:13" s="24" customFormat="1" ht="17.25" customHeight="1">
      <c r="A10" s="74">
        <f>1+A9</f>
        <v>2</v>
      </c>
      <c r="B10" s="75"/>
      <c r="C10" s="75"/>
      <c r="D10" s="72">
        <f aca="true" t="shared" si="0" ref="D10:D18">IF(B10&lt;&gt;"",IF(C10&lt;&gt;"",C10-B10+1,""),"")</f>
      </c>
      <c r="E10" s="20"/>
      <c r="F10" s="20"/>
      <c r="G10" s="72">
        <f aca="true" t="shared" si="1" ref="G10:G18">IF(E10&lt;&gt;"",IF(F10&lt;&gt;"",F10-E10+1,""),"")</f>
      </c>
      <c r="H10" s="20"/>
      <c r="I10" s="76"/>
      <c r="J10" s="273"/>
      <c r="K10" s="273"/>
      <c r="L10" s="273"/>
      <c r="M10" s="274"/>
    </row>
    <row r="11" spans="1:13" s="24" customFormat="1" ht="17.25" customHeight="1">
      <c r="A11" s="74">
        <f aca="true" t="shared" si="2" ref="A11:A18">1+A10</f>
        <v>3</v>
      </c>
      <c r="B11" s="75"/>
      <c r="C11" s="75"/>
      <c r="D11" s="72">
        <f t="shared" si="0"/>
      </c>
      <c r="E11" s="20"/>
      <c r="F11" s="20"/>
      <c r="G11" s="72">
        <f t="shared" si="1"/>
      </c>
      <c r="H11" s="20"/>
      <c r="I11" s="76"/>
      <c r="J11" s="273"/>
      <c r="K11" s="273"/>
      <c r="L11" s="273"/>
      <c r="M11" s="274"/>
    </row>
    <row r="12" spans="1:13" s="24" customFormat="1" ht="17.25" customHeight="1">
      <c r="A12" s="74">
        <f t="shared" si="2"/>
        <v>4</v>
      </c>
      <c r="B12" s="75"/>
      <c r="C12" s="75"/>
      <c r="D12" s="72">
        <f>IF(B12&lt;&gt;"",IF(C12&lt;&gt;"",C12-B12+1,""),"")</f>
      </c>
      <c r="E12" s="20"/>
      <c r="F12" s="20"/>
      <c r="G12" s="72">
        <f>IF(E12&lt;&gt;"",IF(F12&lt;&gt;"",F12-E12+1,""),"")</f>
      </c>
      <c r="H12" s="20"/>
      <c r="I12" s="76"/>
      <c r="J12" s="273"/>
      <c r="K12" s="273"/>
      <c r="L12" s="273"/>
      <c r="M12" s="274"/>
    </row>
    <row r="13" spans="1:13" s="24" customFormat="1" ht="17.25" customHeight="1">
      <c r="A13" s="74">
        <f t="shared" si="2"/>
        <v>5</v>
      </c>
      <c r="B13" s="75"/>
      <c r="C13" s="75"/>
      <c r="D13" s="72">
        <f t="shared" si="0"/>
      </c>
      <c r="E13" s="20"/>
      <c r="F13" s="20"/>
      <c r="G13" s="72">
        <f t="shared" si="1"/>
      </c>
      <c r="H13" s="20"/>
      <c r="I13" s="76"/>
      <c r="J13" s="273"/>
      <c r="K13" s="273"/>
      <c r="L13" s="273"/>
      <c r="M13" s="274"/>
    </row>
    <row r="14" spans="1:13" s="24" customFormat="1" ht="17.25" customHeight="1">
      <c r="A14" s="74">
        <f t="shared" si="2"/>
        <v>6</v>
      </c>
      <c r="B14" s="75"/>
      <c r="C14" s="75"/>
      <c r="D14" s="72">
        <f t="shared" si="0"/>
      </c>
      <c r="E14" s="20"/>
      <c r="F14" s="20"/>
      <c r="G14" s="72">
        <f t="shared" si="1"/>
      </c>
      <c r="H14" s="20"/>
      <c r="I14" s="76"/>
      <c r="J14" s="273"/>
      <c r="K14" s="273"/>
      <c r="L14" s="273"/>
      <c r="M14" s="274"/>
    </row>
    <row r="15" spans="1:13" s="24" customFormat="1" ht="17.25" customHeight="1">
      <c r="A15" s="74">
        <f t="shared" si="2"/>
        <v>7</v>
      </c>
      <c r="B15" s="75"/>
      <c r="C15" s="75"/>
      <c r="D15" s="72">
        <f t="shared" si="0"/>
      </c>
      <c r="E15" s="20"/>
      <c r="F15" s="20"/>
      <c r="G15" s="72">
        <f t="shared" si="1"/>
      </c>
      <c r="H15" s="20"/>
      <c r="I15" s="76"/>
      <c r="J15" s="273"/>
      <c r="K15" s="273"/>
      <c r="L15" s="273"/>
      <c r="M15" s="274"/>
    </row>
    <row r="16" spans="1:13" s="24" customFormat="1" ht="17.25" customHeight="1">
      <c r="A16" s="74">
        <f t="shared" si="2"/>
        <v>8</v>
      </c>
      <c r="B16" s="75"/>
      <c r="C16" s="75"/>
      <c r="D16" s="72">
        <f t="shared" si="0"/>
      </c>
      <c r="E16" s="20"/>
      <c r="F16" s="20"/>
      <c r="G16" s="72">
        <f t="shared" si="1"/>
      </c>
      <c r="H16" s="20"/>
      <c r="I16" s="76"/>
      <c r="J16" s="273"/>
      <c r="K16" s="273"/>
      <c r="L16" s="273"/>
      <c r="M16" s="274"/>
    </row>
    <row r="17" spans="1:13" s="24" customFormat="1" ht="17.25" customHeight="1">
      <c r="A17" s="74">
        <f t="shared" si="2"/>
        <v>9</v>
      </c>
      <c r="B17" s="75"/>
      <c r="C17" s="75"/>
      <c r="D17" s="72">
        <f t="shared" si="0"/>
      </c>
      <c r="E17" s="20"/>
      <c r="F17" s="20"/>
      <c r="G17" s="72">
        <f t="shared" si="1"/>
      </c>
      <c r="H17" s="20"/>
      <c r="I17" s="76"/>
      <c r="J17" s="273"/>
      <c r="K17" s="273"/>
      <c r="L17" s="273"/>
      <c r="M17" s="274"/>
    </row>
    <row r="18" spans="1:13" s="24" customFormat="1" ht="17.25" customHeight="1" thickBot="1">
      <c r="A18" s="77">
        <f t="shared" si="2"/>
        <v>10</v>
      </c>
      <c r="B18" s="78"/>
      <c r="C18" s="78"/>
      <c r="D18" s="79">
        <f t="shared" si="0"/>
      </c>
      <c r="E18" s="21"/>
      <c r="F18" s="21"/>
      <c r="G18" s="79">
        <f t="shared" si="1"/>
      </c>
      <c r="H18" s="21"/>
      <c r="I18" s="80"/>
      <c r="J18" s="279"/>
      <c r="K18" s="279"/>
      <c r="L18" s="279"/>
      <c r="M18" s="280"/>
    </row>
    <row r="19" spans="1:13" s="24" customFormat="1" ht="10.5" customHeight="1" thickTop="1">
      <c r="A19" s="26"/>
      <c r="B19" s="81"/>
      <c r="C19" s="81"/>
      <c r="D19" s="26"/>
      <c r="E19" s="26"/>
      <c r="F19" s="26"/>
      <c r="G19" s="82"/>
      <c r="H19" s="81"/>
      <c r="I19" s="81"/>
      <c r="J19" s="26"/>
      <c r="K19" s="26"/>
      <c r="L19" s="26"/>
      <c r="M19" s="26"/>
    </row>
    <row r="20" spans="1:11" s="24" customFormat="1" ht="14.25" customHeight="1" thickBot="1">
      <c r="A20" s="298" t="s">
        <v>109</v>
      </c>
      <c r="B20" s="298"/>
      <c r="C20" s="298"/>
      <c r="D20" s="298"/>
      <c r="E20" s="298"/>
      <c r="F20" s="298"/>
      <c r="G20" s="298"/>
      <c r="H20" s="298"/>
      <c r="I20" s="298"/>
      <c r="J20" s="60">
        <f>+J6</f>
        <v>2020</v>
      </c>
      <c r="K20" s="24" t="s">
        <v>39</v>
      </c>
    </row>
    <row r="21" spans="1:13" s="24" customFormat="1" ht="30.75" customHeight="1" thickTop="1">
      <c r="A21" s="83" t="s">
        <v>28</v>
      </c>
      <c r="B21" s="84" t="s">
        <v>31</v>
      </c>
      <c r="C21" s="85" t="s">
        <v>33</v>
      </c>
      <c r="D21" s="84" t="s">
        <v>45</v>
      </c>
      <c r="E21" s="36" t="s">
        <v>23</v>
      </c>
      <c r="F21" s="37" t="s">
        <v>34</v>
      </c>
      <c r="G21" s="292" t="s">
        <v>29</v>
      </c>
      <c r="H21" s="292"/>
      <c r="I21" s="292"/>
      <c r="J21" s="292"/>
      <c r="K21" s="292"/>
      <c r="L21" s="292"/>
      <c r="M21" s="293"/>
    </row>
    <row r="22" spans="1:13" s="24" customFormat="1" ht="17.25" customHeight="1">
      <c r="A22" s="70">
        <v>1</v>
      </c>
      <c r="B22" s="86"/>
      <c r="C22" s="86"/>
      <c r="D22" s="72">
        <f aca="true" t="shared" si="3" ref="D22:D31">IF(B22&lt;&gt;"",IF(C22&lt;&gt;"",C22-B22+1,""),"")</f>
      </c>
      <c r="E22" s="19"/>
      <c r="F22" s="19"/>
      <c r="G22" s="296"/>
      <c r="H22" s="296"/>
      <c r="I22" s="296"/>
      <c r="J22" s="296"/>
      <c r="K22" s="296"/>
      <c r="L22" s="296"/>
      <c r="M22" s="297"/>
    </row>
    <row r="23" spans="1:13" s="24" customFormat="1" ht="17.25" customHeight="1">
      <c r="A23" s="74">
        <f>+A22+1</f>
        <v>2</v>
      </c>
      <c r="B23" s="87"/>
      <c r="C23" s="87"/>
      <c r="D23" s="72">
        <f t="shared" si="3"/>
      </c>
      <c r="E23" s="20"/>
      <c r="F23" s="20"/>
      <c r="G23" s="283"/>
      <c r="H23" s="283"/>
      <c r="I23" s="283"/>
      <c r="J23" s="283"/>
      <c r="K23" s="283"/>
      <c r="L23" s="283"/>
      <c r="M23" s="284"/>
    </row>
    <row r="24" spans="1:13" s="24" customFormat="1" ht="17.25" customHeight="1">
      <c r="A24" s="74">
        <f aca="true" t="shared" si="4" ref="A24:A31">+A23+1</f>
        <v>3</v>
      </c>
      <c r="B24" s="87"/>
      <c r="C24" s="87"/>
      <c r="D24" s="72">
        <f t="shared" si="3"/>
      </c>
      <c r="E24" s="20"/>
      <c r="F24" s="20"/>
      <c r="G24" s="283"/>
      <c r="H24" s="283"/>
      <c r="I24" s="283"/>
      <c r="J24" s="283"/>
      <c r="K24" s="283"/>
      <c r="L24" s="283"/>
      <c r="M24" s="284"/>
    </row>
    <row r="25" spans="1:13" s="24" customFormat="1" ht="17.25" customHeight="1">
      <c r="A25" s="74">
        <f t="shared" si="4"/>
        <v>4</v>
      </c>
      <c r="B25" s="87"/>
      <c r="C25" s="87"/>
      <c r="D25" s="72">
        <f t="shared" si="3"/>
      </c>
      <c r="E25" s="20"/>
      <c r="F25" s="20"/>
      <c r="G25" s="283"/>
      <c r="H25" s="283"/>
      <c r="I25" s="283"/>
      <c r="J25" s="283"/>
      <c r="K25" s="283"/>
      <c r="L25" s="283"/>
      <c r="M25" s="284"/>
    </row>
    <row r="26" spans="1:13" s="24" customFormat="1" ht="17.25" customHeight="1">
      <c r="A26" s="74">
        <f t="shared" si="4"/>
        <v>5</v>
      </c>
      <c r="B26" s="87"/>
      <c r="C26" s="87"/>
      <c r="D26" s="72">
        <f t="shared" si="3"/>
      </c>
      <c r="E26" s="20"/>
      <c r="F26" s="20"/>
      <c r="G26" s="283"/>
      <c r="H26" s="283"/>
      <c r="I26" s="283"/>
      <c r="J26" s="283"/>
      <c r="K26" s="283"/>
      <c r="L26" s="283"/>
      <c r="M26" s="284"/>
    </row>
    <row r="27" spans="1:13" s="24" customFormat="1" ht="17.25" customHeight="1">
      <c r="A27" s="74">
        <f t="shared" si="4"/>
        <v>6</v>
      </c>
      <c r="B27" s="87"/>
      <c r="C27" s="87"/>
      <c r="D27" s="72">
        <f t="shared" si="3"/>
      </c>
      <c r="E27" s="20"/>
      <c r="F27" s="20"/>
      <c r="G27" s="283"/>
      <c r="H27" s="283"/>
      <c r="I27" s="283"/>
      <c r="J27" s="283"/>
      <c r="K27" s="283"/>
      <c r="L27" s="283"/>
      <c r="M27" s="284"/>
    </row>
    <row r="28" spans="1:13" s="24" customFormat="1" ht="17.25" customHeight="1">
      <c r="A28" s="74">
        <f t="shared" si="4"/>
        <v>7</v>
      </c>
      <c r="B28" s="87"/>
      <c r="C28" s="87"/>
      <c r="D28" s="72">
        <f t="shared" si="3"/>
      </c>
      <c r="E28" s="20"/>
      <c r="F28" s="20"/>
      <c r="G28" s="283"/>
      <c r="H28" s="283"/>
      <c r="I28" s="283"/>
      <c r="J28" s="283"/>
      <c r="K28" s="283"/>
      <c r="L28" s="283"/>
      <c r="M28" s="284"/>
    </row>
    <row r="29" spans="1:13" s="24" customFormat="1" ht="17.25" customHeight="1">
      <c r="A29" s="74">
        <f t="shared" si="4"/>
        <v>8</v>
      </c>
      <c r="B29" s="87"/>
      <c r="C29" s="87"/>
      <c r="D29" s="72">
        <f t="shared" si="3"/>
      </c>
      <c r="E29" s="20"/>
      <c r="F29" s="20"/>
      <c r="G29" s="283"/>
      <c r="H29" s="283"/>
      <c r="I29" s="283"/>
      <c r="J29" s="283"/>
      <c r="K29" s="283"/>
      <c r="L29" s="283"/>
      <c r="M29" s="284"/>
    </row>
    <row r="30" spans="1:13" s="24" customFormat="1" ht="17.25" customHeight="1">
      <c r="A30" s="74">
        <f t="shared" si="4"/>
        <v>9</v>
      </c>
      <c r="B30" s="87"/>
      <c r="C30" s="87"/>
      <c r="D30" s="72">
        <f t="shared" si="3"/>
      </c>
      <c r="E30" s="20"/>
      <c r="F30" s="20"/>
      <c r="G30" s="283"/>
      <c r="H30" s="283"/>
      <c r="I30" s="283"/>
      <c r="J30" s="283"/>
      <c r="K30" s="283"/>
      <c r="L30" s="283"/>
      <c r="M30" s="284"/>
    </row>
    <row r="31" spans="1:13" s="24" customFormat="1" ht="17.25" customHeight="1" thickBot="1">
      <c r="A31" s="77">
        <f t="shared" si="4"/>
        <v>10</v>
      </c>
      <c r="B31" s="88"/>
      <c r="C31" s="88"/>
      <c r="D31" s="79">
        <f t="shared" si="3"/>
      </c>
      <c r="E31" s="21"/>
      <c r="F31" s="21"/>
      <c r="G31" s="285"/>
      <c r="H31" s="285"/>
      <c r="I31" s="285"/>
      <c r="J31" s="285"/>
      <c r="K31" s="285"/>
      <c r="L31" s="285"/>
      <c r="M31" s="286"/>
    </row>
    <row r="32" s="24" customFormat="1" ht="6" customHeight="1" thickTop="1"/>
    <row r="33" s="38" customFormat="1" ht="12.75"/>
    <row r="34" spans="1:11" s="24" customFormat="1" ht="15" customHeight="1" thickBot="1">
      <c r="A34" s="287" t="s">
        <v>110</v>
      </c>
      <c r="B34" s="287"/>
      <c r="C34" s="287"/>
      <c r="D34" s="287"/>
      <c r="E34" s="287"/>
      <c r="F34" s="287"/>
      <c r="G34" s="287"/>
      <c r="H34" s="287"/>
      <c r="I34" s="287"/>
      <c r="J34" s="60">
        <f>+'Naslovna strana'!A38</f>
        <v>2021</v>
      </c>
      <c r="K34" s="24" t="s">
        <v>39</v>
      </c>
    </row>
    <row r="35" spans="1:13" s="24" customFormat="1" ht="26.25" customHeight="1" thickTop="1">
      <c r="A35" s="288" t="s">
        <v>40</v>
      </c>
      <c r="B35" s="234" t="s">
        <v>25</v>
      </c>
      <c r="C35" s="234"/>
      <c r="D35" s="234"/>
      <c r="E35" s="234" t="s">
        <v>26</v>
      </c>
      <c r="F35" s="234"/>
      <c r="G35" s="234"/>
      <c r="H35" s="290" t="s">
        <v>23</v>
      </c>
      <c r="I35" s="294" t="s">
        <v>30</v>
      </c>
      <c r="J35" s="275" t="s">
        <v>27</v>
      </c>
      <c r="K35" s="275"/>
      <c r="L35" s="275"/>
      <c r="M35" s="276"/>
    </row>
    <row r="36" spans="1:13" s="24" customFormat="1" ht="27">
      <c r="A36" s="289"/>
      <c r="B36" s="68" t="s">
        <v>31</v>
      </c>
      <c r="C36" s="69" t="s">
        <v>32</v>
      </c>
      <c r="D36" s="68" t="s">
        <v>45</v>
      </c>
      <c r="E36" s="68" t="s">
        <v>31</v>
      </c>
      <c r="F36" s="69" t="s">
        <v>32</v>
      </c>
      <c r="G36" s="68" t="s">
        <v>45</v>
      </c>
      <c r="H36" s="291"/>
      <c r="I36" s="295"/>
      <c r="J36" s="277"/>
      <c r="K36" s="277"/>
      <c r="L36" s="277"/>
      <c r="M36" s="278"/>
    </row>
    <row r="37" spans="1:13" s="24" customFormat="1" ht="17.25" customHeight="1">
      <c r="A37" s="70">
        <v>1</v>
      </c>
      <c r="B37" s="71"/>
      <c r="C37" s="71"/>
      <c r="D37" s="72">
        <f>IF(B37&lt;&gt;"",IF(C37&lt;&gt;"",C37-B37+1,""),"")</f>
      </c>
      <c r="E37" s="19"/>
      <c r="F37" s="19"/>
      <c r="G37" s="72">
        <f>IF(E37&lt;&gt;"",IF(F37&lt;&gt;"",F37-E37+1,""),"")</f>
      </c>
      <c r="H37" s="19"/>
      <c r="I37" s="73"/>
      <c r="J37" s="281"/>
      <c r="K37" s="281"/>
      <c r="L37" s="281"/>
      <c r="M37" s="282"/>
    </row>
    <row r="38" spans="1:13" s="24" customFormat="1" ht="17.25" customHeight="1">
      <c r="A38" s="74">
        <f>1+A37</f>
        <v>2</v>
      </c>
      <c r="B38" s="75"/>
      <c r="C38" s="75"/>
      <c r="D38" s="72">
        <f>IF(B38&lt;&gt;"",IF(C38&lt;&gt;"",C38-B38+1,""),"")</f>
      </c>
      <c r="E38" s="20"/>
      <c r="F38" s="20"/>
      <c r="G38" s="72">
        <f>IF(E38&lt;&gt;"",IF(F38&lt;&gt;"",F38-E38+1,""),"")</f>
      </c>
      <c r="H38" s="20"/>
      <c r="I38" s="76"/>
      <c r="J38" s="273"/>
      <c r="K38" s="273"/>
      <c r="L38" s="273"/>
      <c r="M38" s="274"/>
    </row>
    <row r="39" spans="1:13" s="24" customFormat="1" ht="17.25" customHeight="1">
      <c r="A39" s="74">
        <f aca="true" t="shared" si="5" ref="A39:A46">1+A38</f>
        <v>3</v>
      </c>
      <c r="B39" s="75"/>
      <c r="C39" s="75"/>
      <c r="D39" s="72">
        <f>IF(B39&lt;&gt;"",IF(C39&lt;&gt;"",C39-B39+1,""),"")</f>
      </c>
      <c r="E39" s="20"/>
      <c r="F39" s="20"/>
      <c r="G39" s="72">
        <f>IF(E39&lt;&gt;"",IF(F39&lt;&gt;"",F39-E39+1,""),"")</f>
      </c>
      <c r="H39" s="20"/>
      <c r="I39" s="76"/>
      <c r="J39" s="273"/>
      <c r="K39" s="273"/>
      <c r="L39" s="273"/>
      <c r="M39" s="274"/>
    </row>
    <row r="40" spans="1:13" s="24" customFormat="1" ht="17.25" customHeight="1">
      <c r="A40" s="74">
        <f t="shared" si="5"/>
        <v>4</v>
      </c>
      <c r="B40" s="75"/>
      <c r="C40" s="75"/>
      <c r="D40" s="72">
        <f>IF(B40&lt;&gt;"",IF(C40&lt;&gt;"",C40-B40+1,""),"")</f>
      </c>
      <c r="E40" s="20"/>
      <c r="F40" s="20"/>
      <c r="G40" s="72">
        <f>IF(E40&lt;&gt;"",IF(F40&lt;&gt;"",F40-E40+1,""),"")</f>
      </c>
      <c r="H40" s="20"/>
      <c r="I40" s="76"/>
      <c r="J40" s="273"/>
      <c r="K40" s="273"/>
      <c r="L40" s="273"/>
      <c r="M40" s="274"/>
    </row>
    <row r="41" spans="1:13" s="24" customFormat="1" ht="17.25" customHeight="1">
      <c r="A41" s="74">
        <f t="shared" si="5"/>
        <v>5</v>
      </c>
      <c r="B41" s="75"/>
      <c r="C41" s="75"/>
      <c r="D41" s="72">
        <f aca="true" t="shared" si="6" ref="D41:D46">IF(B41&lt;&gt;"",IF(C41&lt;&gt;"",C41-B41+1,""),"")</f>
      </c>
      <c r="E41" s="20"/>
      <c r="F41" s="20"/>
      <c r="G41" s="72">
        <f aca="true" t="shared" si="7" ref="G41:G46">IF(E41&lt;&gt;"",IF(F41&lt;&gt;"",F41-E41+1,""),"")</f>
      </c>
      <c r="H41" s="20"/>
      <c r="I41" s="76"/>
      <c r="J41" s="273"/>
      <c r="K41" s="273"/>
      <c r="L41" s="273"/>
      <c r="M41" s="274"/>
    </row>
    <row r="42" spans="1:13" s="24" customFormat="1" ht="17.25" customHeight="1">
      <c r="A42" s="74">
        <f t="shared" si="5"/>
        <v>6</v>
      </c>
      <c r="B42" s="75"/>
      <c r="C42" s="75"/>
      <c r="D42" s="72">
        <f t="shared" si="6"/>
      </c>
      <c r="E42" s="20"/>
      <c r="F42" s="20"/>
      <c r="G42" s="72">
        <f t="shared" si="7"/>
      </c>
      <c r="H42" s="20"/>
      <c r="I42" s="76"/>
      <c r="J42" s="273"/>
      <c r="K42" s="273"/>
      <c r="L42" s="273"/>
      <c r="M42" s="274"/>
    </row>
    <row r="43" spans="1:13" s="24" customFormat="1" ht="17.25" customHeight="1">
      <c r="A43" s="74">
        <f t="shared" si="5"/>
        <v>7</v>
      </c>
      <c r="B43" s="75"/>
      <c r="C43" s="75"/>
      <c r="D43" s="72">
        <f t="shared" si="6"/>
      </c>
      <c r="E43" s="20"/>
      <c r="F43" s="20"/>
      <c r="G43" s="72">
        <f t="shared" si="7"/>
      </c>
      <c r="H43" s="20"/>
      <c r="I43" s="76"/>
      <c r="J43" s="273"/>
      <c r="K43" s="273"/>
      <c r="L43" s="273"/>
      <c r="M43" s="274"/>
    </row>
    <row r="44" spans="1:13" s="24" customFormat="1" ht="17.25" customHeight="1">
      <c r="A44" s="74">
        <f t="shared" si="5"/>
        <v>8</v>
      </c>
      <c r="B44" s="75"/>
      <c r="C44" s="75"/>
      <c r="D44" s="72">
        <f t="shared" si="6"/>
      </c>
      <c r="E44" s="20"/>
      <c r="F44" s="20"/>
      <c r="G44" s="72">
        <f t="shared" si="7"/>
      </c>
      <c r="H44" s="20"/>
      <c r="I44" s="76"/>
      <c r="J44" s="273"/>
      <c r="K44" s="273"/>
      <c r="L44" s="273"/>
      <c r="M44" s="274"/>
    </row>
    <row r="45" spans="1:13" s="24" customFormat="1" ht="17.25" customHeight="1">
      <c r="A45" s="74">
        <f t="shared" si="5"/>
        <v>9</v>
      </c>
      <c r="B45" s="75"/>
      <c r="C45" s="75"/>
      <c r="D45" s="72">
        <f t="shared" si="6"/>
      </c>
      <c r="E45" s="20"/>
      <c r="F45" s="20"/>
      <c r="G45" s="72">
        <f t="shared" si="7"/>
      </c>
      <c r="H45" s="20"/>
      <c r="I45" s="76"/>
      <c r="J45" s="273"/>
      <c r="K45" s="273"/>
      <c r="L45" s="273"/>
      <c r="M45" s="274"/>
    </row>
    <row r="46" spans="1:13" s="24" customFormat="1" ht="17.25" customHeight="1" thickBot="1">
      <c r="A46" s="77">
        <f t="shared" si="5"/>
        <v>10</v>
      </c>
      <c r="B46" s="78"/>
      <c r="C46" s="78"/>
      <c r="D46" s="79">
        <f t="shared" si="6"/>
      </c>
      <c r="E46" s="21"/>
      <c r="F46" s="21"/>
      <c r="G46" s="79">
        <f t="shared" si="7"/>
      </c>
      <c r="H46" s="21"/>
      <c r="I46" s="80"/>
      <c r="J46" s="279"/>
      <c r="K46" s="279"/>
      <c r="L46" s="279"/>
      <c r="M46" s="280"/>
    </row>
    <row r="47" spans="1:13" s="24" customFormat="1" ht="10.5" customHeight="1" thickTop="1">
      <c r="A47" s="26"/>
      <c r="B47" s="81"/>
      <c r="C47" s="81"/>
      <c r="D47" s="26"/>
      <c r="E47" s="26"/>
      <c r="F47" s="26"/>
      <c r="G47" s="82"/>
      <c r="H47" s="81"/>
      <c r="I47" s="81"/>
      <c r="J47" s="26"/>
      <c r="K47" s="26"/>
      <c r="L47" s="26"/>
      <c r="M47" s="26"/>
    </row>
    <row r="48" spans="1:11" s="24" customFormat="1" ht="14.25" customHeight="1" thickBot="1">
      <c r="A48" s="298" t="s">
        <v>111</v>
      </c>
      <c r="B48" s="298"/>
      <c r="C48" s="298"/>
      <c r="D48" s="298"/>
      <c r="E48" s="298"/>
      <c r="F48" s="298"/>
      <c r="G48" s="298"/>
      <c r="H48" s="298"/>
      <c r="I48" s="298"/>
      <c r="J48" s="60">
        <f>+J34</f>
        <v>2021</v>
      </c>
      <c r="K48" s="24" t="s">
        <v>39</v>
      </c>
    </row>
    <row r="49" spans="1:13" s="24" customFormat="1" ht="30.75" customHeight="1" thickTop="1">
      <c r="A49" s="83" t="s">
        <v>28</v>
      </c>
      <c r="B49" s="84" t="s">
        <v>31</v>
      </c>
      <c r="C49" s="85" t="s">
        <v>33</v>
      </c>
      <c r="D49" s="84" t="s">
        <v>45</v>
      </c>
      <c r="E49" s="36" t="s">
        <v>23</v>
      </c>
      <c r="F49" s="37" t="s">
        <v>34</v>
      </c>
      <c r="G49" s="292" t="s">
        <v>29</v>
      </c>
      <c r="H49" s="292"/>
      <c r="I49" s="292"/>
      <c r="J49" s="292"/>
      <c r="K49" s="292"/>
      <c r="L49" s="292"/>
      <c r="M49" s="293"/>
    </row>
    <row r="50" spans="1:13" s="24" customFormat="1" ht="17.25" customHeight="1">
      <c r="A50" s="70">
        <v>1</v>
      </c>
      <c r="B50" s="86"/>
      <c r="C50" s="86"/>
      <c r="D50" s="72">
        <f aca="true" t="shared" si="8" ref="D50:D59">IF(B50&lt;&gt;"",IF(C50&lt;&gt;"",C50-B50+1,""),"")</f>
      </c>
      <c r="E50" s="19"/>
      <c r="F50" s="19"/>
      <c r="G50" s="296"/>
      <c r="H50" s="296"/>
      <c r="I50" s="296"/>
      <c r="J50" s="296"/>
      <c r="K50" s="296"/>
      <c r="L50" s="296"/>
      <c r="M50" s="297"/>
    </row>
    <row r="51" spans="1:13" s="24" customFormat="1" ht="17.25" customHeight="1">
      <c r="A51" s="74">
        <f>+A50+1</f>
        <v>2</v>
      </c>
      <c r="B51" s="87"/>
      <c r="C51" s="87"/>
      <c r="D51" s="72">
        <f t="shared" si="8"/>
      </c>
      <c r="E51" s="20"/>
      <c r="F51" s="20"/>
      <c r="G51" s="283"/>
      <c r="H51" s="283"/>
      <c r="I51" s="283"/>
      <c r="J51" s="283"/>
      <c r="K51" s="283"/>
      <c r="L51" s="283"/>
      <c r="M51" s="284"/>
    </row>
    <row r="52" spans="1:13" s="24" customFormat="1" ht="17.25" customHeight="1">
      <c r="A52" s="74">
        <f aca="true" t="shared" si="9" ref="A52:A59">+A51+1</f>
        <v>3</v>
      </c>
      <c r="B52" s="87"/>
      <c r="C52" s="87"/>
      <c r="D52" s="72">
        <f t="shared" si="8"/>
      </c>
      <c r="E52" s="20"/>
      <c r="F52" s="20"/>
      <c r="G52" s="283"/>
      <c r="H52" s="283"/>
      <c r="I52" s="283"/>
      <c r="J52" s="283"/>
      <c r="K52" s="283"/>
      <c r="L52" s="283"/>
      <c r="M52" s="284"/>
    </row>
    <row r="53" spans="1:13" s="24" customFormat="1" ht="17.25" customHeight="1">
      <c r="A53" s="74">
        <f t="shared" si="9"/>
        <v>4</v>
      </c>
      <c r="B53" s="87"/>
      <c r="C53" s="87"/>
      <c r="D53" s="72">
        <f t="shared" si="8"/>
      </c>
      <c r="E53" s="20"/>
      <c r="F53" s="20"/>
      <c r="G53" s="283"/>
      <c r="H53" s="283"/>
      <c r="I53" s="283"/>
      <c r="J53" s="283"/>
      <c r="K53" s="283"/>
      <c r="L53" s="283"/>
      <c r="M53" s="284"/>
    </row>
    <row r="54" spans="1:13" s="24" customFormat="1" ht="17.25" customHeight="1">
      <c r="A54" s="74">
        <f t="shared" si="9"/>
        <v>5</v>
      </c>
      <c r="B54" s="87"/>
      <c r="C54" s="87"/>
      <c r="D54" s="72">
        <f t="shared" si="8"/>
      </c>
      <c r="E54" s="20"/>
      <c r="F54" s="20"/>
      <c r="G54" s="283"/>
      <c r="H54" s="283"/>
      <c r="I54" s="283"/>
      <c r="J54" s="283"/>
      <c r="K54" s="283"/>
      <c r="L54" s="283"/>
      <c r="M54" s="284"/>
    </row>
    <row r="55" spans="1:13" s="24" customFormat="1" ht="17.25" customHeight="1">
      <c r="A55" s="74">
        <f t="shared" si="9"/>
        <v>6</v>
      </c>
      <c r="B55" s="87"/>
      <c r="C55" s="87"/>
      <c r="D55" s="72">
        <f t="shared" si="8"/>
      </c>
      <c r="E55" s="20"/>
      <c r="F55" s="20"/>
      <c r="G55" s="283"/>
      <c r="H55" s="283"/>
      <c r="I55" s="283"/>
      <c r="J55" s="283"/>
      <c r="K55" s="283"/>
      <c r="L55" s="283"/>
      <c r="M55" s="284"/>
    </row>
    <row r="56" spans="1:13" s="24" customFormat="1" ht="17.25" customHeight="1">
      <c r="A56" s="74">
        <f t="shared" si="9"/>
        <v>7</v>
      </c>
      <c r="B56" s="87"/>
      <c r="C56" s="87"/>
      <c r="D56" s="72">
        <f t="shared" si="8"/>
      </c>
      <c r="E56" s="20"/>
      <c r="F56" s="20"/>
      <c r="G56" s="283"/>
      <c r="H56" s="283"/>
      <c r="I56" s="283"/>
      <c r="J56" s="283"/>
      <c r="K56" s="283"/>
      <c r="L56" s="283"/>
      <c r="M56" s="284"/>
    </row>
    <row r="57" spans="1:13" s="24" customFormat="1" ht="17.25" customHeight="1">
      <c r="A57" s="74">
        <f t="shared" si="9"/>
        <v>8</v>
      </c>
      <c r="B57" s="87"/>
      <c r="C57" s="87"/>
      <c r="D57" s="72">
        <f t="shared" si="8"/>
      </c>
      <c r="E57" s="20"/>
      <c r="F57" s="20"/>
      <c r="G57" s="283"/>
      <c r="H57" s="283"/>
      <c r="I57" s="283"/>
      <c r="J57" s="283"/>
      <c r="K57" s="283"/>
      <c r="L57" s="283"/>
      <c r="M57" s="284"/>
    </row>
    <row r="58" spans="1:13" s="24" customFormat="1" ht="17.25" customHeight="1">
      <c r="A58" s="74">
        <f t="shared" si="9"/>
        <v>9</v>
      </c>
      <c r="B58" s="87"/>
      <c r="C58" s="87"/>
      <c r="D58" s="72">
        <f t="shared" si="8"/>
      </c>
      <c r="E58" s="20"/>
      <c r="F58" s="20"/>
      <c r="G58" s="283"/>
      <c r="H58" s="283"/>
      <c r="I58" s="283"/>
      <c r="J58" s="283"/>
      <c r="K58" s="283"/>
      <c r="L58" s="283"/>
      <c r="M58" s="284"/>
    </row>
    <row r="59" spans="1:13" s="24" customFormat="1" ht="17.25" customHeight="1" thickBot="1">
      <c r="A59" s="77">
        <f t="shared" si="9"/>
        <v>10</v>
      </c>
      <c r="B59" s="88"/>
      <c r="C59" s="88"/>
      <c r="D59" s="79">
        <f t="shared" si="8"/>
      </c>
      <c r="E59" s="21"/>
      <c r="F59" s="21"/>
      <c r="G59" s="285"/>
      <c r="H59" s="285"/>
      <c r="I59" s="285"/>
      <c r="J59" s="285"/>
      <c r="K59" s="285"/>
      <c r="L59" s="285"/>
      <c r="M59" s="286"/>
    </row>
    <row r="60" s="38" customFormat="1" ht="13.5" thickTop="1"/>
    <row r="61" spans="1:11" s="24" customFormat="1" ht="15" customHeight="1" thickBot="1">
      <c r="A61" s="287" t="s">
        <v>112</v>
      </c>
      <c r="B61" s="287"/>
      <c r="C61" s="287"/>
      <c r="D61" s="287"/>
      <c r="E61" s="287"/>
      <c r="F61" s="287"/>
      <c r="G61" s="287"/>
      <c r="H61" s="287"/>
      <c r="I61" s="287"/>
      <c r="J61" s="60">
        <f>+'Naslovna strana'!A37</f>
        <v>2022</v>
      </c>
      <c r="K61" s="24" t="s">
        <v>39</v>
      </c>
    </row>
    <row r="62" spans="1:13" s="24" customFormat="1" ht="26.25" customHeight="1" thickTop="1">
      <c r="A62" s="288" t="s">
        <v>40</v>
      </c>
      <c r="B62" s="234" t="s">
        <v>25</v>
      </c>
      <c r="C62" s="234"/>
      <c r="D62" s="234"/>
      <c r="E62" s="234" t="s">
        <v>26</v>
      </c>
      <c r="F62" s="234"/>
      <c r="G62" s="234"/>
      <c r="H62" s="290" t="s">
        <v>23</v>
      </c>
      <c r="I62" s="294" t="s">
        <v>30</v>
      </c>
      <c r="J62" s="275" t="s">
        <v>27</v>
      </c>
      <c r="K62" s="275"/>
      <c r="L62" s="275"/>
      <c r="M62" s="276"/>
    </row>
    <row r="63" spans="1:13" s="24" customFormat="1" ht="27">
      <c r="A63" s="289"/>
      <c r="B63" s="68" t="s">
        <v>31</v>
      </c>
      <c r="C63" s="69" t="s">
        <v>32</v>
      </c>
      <c r="D63" s="68" t="s">
        <v>45</v>
      </c>
      <c r="E63" s="68" t="s">
        <v>31</v>
      </c>
      <c r="F63" s="69" t="s">
        <v>32</v>
      </c>
      <c r="G63" s="68" t="s">
        <v>45</v>
      </c>
      <c r="H63" s="291"/>
      <c r="I63" s="295"/>
      <c r="J63" s="277"/>
      <c r="K63" s="277"/>
      <c r="L63" s="277"/>
      <c r="M63" s="278"/>
    </row>
    <row r="64" spans="1:13" s="24" customFormat="1" ht="17.25" customHeight="1">
      <c r="A64" s="70">
        <v>1</v>
      </c>
      <c r="B64" s="71"/>
      <c r="C64" s="71"/>
      <c r="D64" s="72">
        <f>IF(B64&lt;&gt;"",IF(C64&lt;&gt;"",C64-B64+1,""),"")</f>
      </c>
      <c r="E64" s="19"/>
      <c r="F64" s="19"/>
      <c r="G64" s="72">
        <f>IF(E64&lt;&gt;"",IF(F64&lt;&gt;"",F64-E64+1,""),"")</f>
      </c>
      <c r="H64" s="19"/>
      <c r="I64" s="73"/>
      <c r="J64" s="281"/>
      <c r="K64" s="281"/>
      <c r="L64" s="281"/>
      <c r="M64" s="282"/>
    </row>
    <row r="65" spans="1:13" s="24" customFormat="1" ht="17.25" customHeight="1">
      <c r="A65" s="74">
        <f>1+A64</f>
        <v>2</v>
      </c>
      <c r="B65" s="75"/>
      <c r="C65" s="75"/>
      <c r="D65" s="72">
        <f>IF(B65&lt;&gt;"",IF(C65&lt;&gt;"",C65-B65+1,""),"")</f>
      </c>
      <c r="E65" s="20"/>
      <c r="F65" s="20"/>
      <c r="G65" s="72">
        <f>IF(E65&lt;&gt;"",IF(F65&lt;&gt;"",F65-E65+1,""),"")</f>
      </c>
      <c r="H65" s="20"/>
      <c r="I65" s="76"/>
      <c r="J65" s="273"/>
      <c r="K65" s="273"/>
      <c r="L65" s="273"/>
      <c r="M65" s="274"/>
    </row>
    <row r="66" spans="1:13" s="24" customFormat="1" ht="17.25" customHeight="1">
      <c r="A66" s="74">
        <f aca="true" t="shared" si="10" ref="A66:A73">1+A65</f>
        <v>3</v>
      </c>
      <c r="B66" s="75"/>
      <c r="C66" s="75"/>
      <c r="D66" s="72">
        <f>IF(B66&lt;&gt;"",IF(C66&lt;&gt;"",C66-B66+1,""),"")</f>
      </c>
      <c r="E66" s="20"/>
      <c r="F66" s="20"/>
      <c r="G66" s="72">
        <f>IF(E66&lt;&gt;"",IF(F66&lt;&gt;"",F66-E66+1,""),"")</f>
      </c>
      <c r="H66" s="20"/>
      <c r="I66" s="76"/>
      <c r="J66" s="273"/>
      <c r="K66" s="273"/>
      <c r="L66" s="273"/>
      <c r="M66" s="274"/>
    </row>
    <row r="67" spans="1:13" s="24" customFormat="1" ht="17.25" customHeight="1">
      <c r="A67" s="74">
        <f t="shared" si="10"/>
        <v>4</v>
      </c>
      <c r="B67" s="75"/>
      <c r="C67" s="75"/>
      <c r="D67" s="72">
        <f>IF(B67&lt;&gt;"",IF(C67&lt;&gt;"",C67-B67+1,""),"")</f>
      </c>
      <c r="E67" s="20"/>
      <c r="F67" s="20"/>
      <c r="G67" s="72">
        <f>IF(E67&lt;&gt;"",IF(F67&lt;&gt;"",F67-E67+1,""),"")</f>
      </c>
      <c r="H67" s="20"/>
      <c r="I67" s="76"/>
      <c r="J67" s="273"/>
      <c r="K67" s="273"/>
      <c r="L67" s="273"/>
      <c r="M67" s="274"/>
    </row>
    <row r="68" spans="1:13" s="24" customFormat="1" ht="17.25" customHeight="1">
      <c r="A68" s="74">
        <f t="shared" si="10"/>
        <v>5</v>
      </c>
      <c r="B68" s="75"/>
      <c r="C68" s="75"/>
      <c r="D68" s="72">
        <f aca="true" t="shared" si="11" ref="D68:D73">IF(B68&lt;&gt;"",IF(C68&lt;&gt;"",C68-B68+1,""),"")</f>
      </c>
      <c r="E68" s="20"/>
      <c r="F68" s="20"/>
      <c r="G68" s="72">
        <f aca="true" t="shared" si="12" ref="G68:G73">IF(E68&lt;&gt;"",IF(F68&lt;&gt;"",F68-E68+1,""),"")</f>
      </c>
      <c r="H68" s="20"/>
      <c r="I68" s="76"/>
      <c r="J68" s="273"/>
      <c r="K68" s="273"/>
      <c r="L68" s="273"/>
      <c r="M68" s="274"/>
    </row>
    <row r="69" spans="1:13" s="24" customFormat="1" ht="17.25" customHeight="1">
      <c r="A69" s="74">
        <f t="shared" si="10"/>
        <v>6</v>
      </c>
      <c r="B69" s="75"/>
      <c r="C69" s="75"/>
      <c r="D69" s="72">
        <f t="shared" si="11"/>
      </c>
      <c r="E69" s="20"/>
      <c r="F69" s="20"/>
      <c r="G69" s="72">
        <f t="shared" si="12"/>
      </c>
      <c r="H69" s="20"/>
      <c r="I69" s="76"/>
      <c r="J69" s="273"/>
      <c r="K69" s="273"/>
      <c r="L69" s="273"/>
      <c r="M69" s="274"/>
    </row>
    <row r="70" spans="1:13" s="24" customFormat="1" ht="17.25" customHeight="1">
      <c r="A70" s="74">
        <f t="shared" si="10"/>
        <v>7</v>
      </c>
      <c r="B70" s="75"/>
      <c r="C70" s="75"/>
      <c r="D70" s="72">
        <f t="shared" si="11"/>
      </c>
      <c r="E70" s="20"/>
      <c r="F70" s="20"/>
      <c r="G70" s="72">
        <f t="shared" si="12"/>
      </c>
      <c r="H70" s="20"/>
      <c r="I70" s="76"/>
      <c r="J70" s="273"/>
      <c r="K70" s="273"/>
      <c r="L70" s="273"/>
      <c r="M70" s="274"/>
    </row>
    <row r="71" spans="1:13" s="24" customFormat="1" ht="17.25" customHeight="1">
      <c r="A71" s="74">
        <f t="shared" si="10"/>
        <v>8</v>
      </c>
      <c r="B71" s="75"/>
      <c r="C71" s="75"/>
      <c r="D71" s="72">
        <f t="shared" si="11"/>
      </c>
      <c r="E71" s="20"/>
      <c r="F71" s="20"/>
      <c r="G71" s="72">
        <f t="shared" si="12"/>
      </c>
      <c r="H71" s="20"/>
      <c r="I71" s="76"/>
      <c r="J71" s="273"/>
      <c r="K71" s="273"/>
      <c r="L71" s="273"/>
      <c r="M71" s="274"/>
    </row>
    <row r="72" spans="1:13" s="24" customFormat="1" ht="17.25" customHeight="1">
      <c r="A72" s="74">
        <f t="shared" si="10"/>
        <v>9</v>
      </c>
      <c r="B72" s="75"/>
      <c r="C72" s="75"/>
      <c r="D72" s="72">
        <f t="shared" si="11"/>
      </c>
      <c r="E72" s="20"/>
      <c r="F72" s="20"/>
      <c r="G72" s="72">
        <f t="shared" si="12"/>
      </c>
      <c r="H72" s="20"/>
      <c r="I72" s="76"/>
      <c r="J72" s="273"/>
      <c r="K72" s="273"/>
      <c r="L72" s="273"/>
      <c r="M72" s="274"/>
    </row>
    <row r="73" spans="1:13" s="24" customFormat="1" ht="17.25" customHeight="1" thickBot="1">
      <c r="A73" s="77">
        <f t="shared" si="10"/>
        <v>10</v>
      </c>
      <c r="B73" s="78"/>
      <c r="C73" s="78"/>
      <c r="D73" s="79">
        <f t="shared" si="11"/>
      </c>
      <c r="E73" s="21"/>
      <c r="F73" s="21"/>
      <c r="G73" s="79">
        <f t="shared" si="12"/>
      </c>
      <c r="H73" s="21"/>
      <c r="I73" s="80"/>
      <c r="J73" s="279"/>
      <c r="K73" s="279"/>
      <c r="L73" s="279"/>
      <c r="M73" s="280"/>
    </row>
    <row r="74" spans="1:13" s="24" customFormat="1" ht="10.5" customHeight="1" thickTop="1">
      <c r="A74" s="26"/>
      <c r="B74" s="81"/>
      <c r="C74" s="81"/>
      <c r="D74" s="26"/>
      <c r="E74" s="26"/>
      <c r="F74" s="26"/>
      <c r="G74" s="82"/>
      <c r="H74" s="81"/>
      <c r="I74" s="81"/>
      <c r="J74" s="26"/>
      <c r="K74" s="26"/>
      <c r="L74" s="26"/>
      <c r="M74" s="26"/>
    </row>
    <row r="75" spans="1:11" s="24" customFormat="1" ht="14.25" customHeight="1" thickBot="1">
      <c r="A75" s="298" t="s">
        <v>113</v>
      </c>
      <c r="B75" s="298"/>
      <c r="C75" s="298"/>
      <c r="D75" s="298"/>
      <c r="E75" s="298"/>
      <c r="F75" s="298"/>
      <c r="G75" s="298"/>
      <c r="H75" s="298"/>
      <c r="I75" s="298"/>
      <c r="J75" s="60">
        <f>+J61</f>
        <v>2022</v>
      </c>
      <c r="K75" s="24" t="s">
        <v>39</v>
      </c>
    </row>
    <row r="76" spans="1:13" s="24" customFormat="1" ht="30.75" customHeight="1" thickTop="1">
      <c r="A76" s="83" t="s">
        <v>28</v>
      </c>
      <c r="B76" s="84" t="s">
        <v>31</v>
      </c>
      <c r="C76" s="85" t="s">
        <v>33</v>
      </c>
      <c r="D76" s="84" t="s">
        <v>45</v>
      </c>
      <c r="E76" s="36" t="s">
        <v>23</v>
      </c>
      <c r="F76" s="37" t="s">
        <v>34</v>
      </c>
      <c r="G76" s="292" t="s">
        <v>29</v>
      </c>
      <c r="H76" s="292"/>
      <c r="I76" s="292"/>
      <c r="J76" s="292"/>
      <c r="K76" s="292"/>
      <c r="L76" s="292"/>
      <c r="M76" s="293"/>
    </row>
    <row r="77" spans="1:13" s="24" customFormat="1" ht="17.25" customHeight="1">
      <c r="A77" s="70">
        <v>1</v>
      </c>
      <c r="B77" s="86"/>
      <c r="C77" s="86"/>
      <c r="D77" s="72">
        <f aca="true" t="shared" si="13" ref="D77:D86">IF(B77&lt;&gt;"",IF(C77&lt;&gt;"",C77-B77+1,""),"")</f>
      </c>
      <c r="E77" s="19"/>
      <c r="F77" s="19"/>
      <c r="G77" s="296"/>
      <c r="H77" s="296"/>
      <c r="I77" s="296"/>
      <c r="J77" s="296"/>
      <c r="K77" s="296"/>
      <c r="L77" s="296"/>
      <c r="M77" s="297"/>
    </row>
    <row r="78" spans="1:13" s="24" customFormat="1" ht="17.25" customHeight="1">
      <c r="A78" s="74">
        <f>+A77+1</f>
        <v>2</v>
      </c>
      <c r="B78" s="87"/>
      <c r="C78" s="87"/>
      <c r="D78" s="72">
        <f t="shared" si="13"/>
      </c>
      <c r="E78" s="20"/>
      <c r="F78" s="20"/>
      <c r="G78" s="283"/>
      <c r="H78" s="283"/>
      <c r="I78" s="283"/>
      <c r="J78" s="283"/>
      <c r="K78" s="283"/>
      <c r="L78" s="283"/>
      <c r="M78" s="284"/>
    </row>
    <row r="79" spans="1:13" s="24" customFormat="1" ht="17.25" customHeight="1">
      <c r="A79" s="74">
        <f aca="true" t="shared" si="14" ref="A79:A86">+A78+1</f>
        <v>3</v>
      </c>
      <c r="B79" s="87"/>
      <c r="C79" s="87"/>
      <c r="D79" s="72">
        <f t="shared" si="13"/>
      </c>
      <c r="E79" s="20"/>
      <c r="F79" s="20"/>
      <c r="G79" s="283"/>
      <c r="H79" s="283"/>
      <c r="I79" s="283"/>
      <c r="J79" s="283"/>
      <c r="K79" s="283"/>
      <c r="L79" s="283"/>
      <c r="M79" s="284"/>
    </row>
    <row r="80" spans="1:13" s="24" customFormat="1" ht="17.25" customHeight="1">
      <c r="A80" s="74">
        <f t="shared" si="14"/>
        <v>4</v>
      </c>
      <c r="B80" s="87"/>
      <c r="C80" s="87"/>
      <c r="D80" s="72">
        <f t="shared" si="13"/>
      </c>
      <c r="E80" s="20"/>
      <c r="F80" s="20"/>
      <c r="G80" s="283"/>
      <c r="H80" s="283"/>
      <c r="I80" s="283"/>
      <c r="J80" s="283"/>
      <c r="K80" s="283"/>
      <c r="L80" s="283"/>
      <c r="M80" s="284"/>
    </row>
    <row r="81" spans="1:13" s="24" customFormat="1" ht="17.25" customHeight="1">
      <c r="A81" s="74">
        <f t="shared" si="14"/>
        <v>5</v>
      </c>
      <c r="B81" s="87"/>
      <c r="C81" s="87"/>
      <c r="D81" s="72">
        <f t="shared" si="13"/>
      </c>
      <c r="E81" s="20"/>
      <c r="F81" s="20"/>
      <c r="G81" s="283"/>
      <c r="H81" s="283"/>
      <c r="I81" s="283"/>
      <c r="J81" s="283"/>
      <c r="K81" s="283"/>
      <c r="L81" s="283"/>
      <c r="M81" s="284"/>
    </row>
    <row r="82" spans="1:13" s="24" customFormat="1" ht="17.25" customHeight="1">
      <c r="A82" s="74">
        <f t="shared" si="14"/>
        <v>6</v>
      </c>
      <c r="B82" s="87"/>
      <c r="C82" s="87"/>
      <c r="D82" s="72">
        <f t="shared" si="13"/>
      </c>
      <c r="E82" s="20"/>
      <c r="F82" s="20"/>
      <c r="G82" s="283"/>
      <c r="H82" s="283"/>
      <c r="I82" s="283"/>
      <c r="J82" s="283"/>
      <c r="K82" s="283"/>
      <c r="L82" s="283"/>
      <c r="M82" s="284"/>
    </row>
    <row r="83" spans="1:13" s="24" customFormat="1" ht="17.25" customHeight="1">
      <c r="A83" s="74">
        <f t="shared" si="14"/>
        <v>7</v>
      </c>
      <c r="B83" s="87"/>
      <c r="C83" s="87"/>
      <c r="D83" s="72">
        <f t="shared" si="13"/>
      </c>
      <c r="E83" s="20"/>
      <c r="F83" s="20"/>
      <c r="G83" s="283"/>
      <c r="H83" s="283"/>
      <c r="I83" s="283"/>
      <c r="J83" s="283"/>
      <c r="K83" s="283"/>
      <c r="L83" s="283"/>
      <c r="M83" s="284"/>
    </row>
    <row r="84" spans="1:13" s="24" customFormat="1" ht="17.25" customHeight="1">
      <c r="A84" s="74">
        <f t="shared" si="14"/>
        <v>8</v>
      </c>
      <c r="B84" s="87"/>
      <c r="C84" s="87"/>
      <c r="D84" s="72">
        <f t="shared" si="13"/>
      </c>
      <c r="E84" s="20"/>
      <c r="F84" s="20"/>
      <c r="G84" s="283"/>
      <c r="H84" s="283"/>
      <c r="I84" s="283"/>
      <c r="J84" s="283"/>
      <c r="K84" s="283"/>
      <c r="L84" s="283"/>
      <c r="M84" s="284"/>
    </row>
    <row r="85" spans="1:13" s="24" customFormat="1" ht="17.25" customHeight="1">
      <c r="A85" s="74">
        <f t="shared" si="14"/>
        <v>9</v>
      </c>
      <c r="B85" s="87"/>
      <c r="C85" s="87"/>
      <c r="D85" s="72">
        <f t="shared" si="13"/>
      </c>
      <c r="E85" s="20"/>
      <c r="F85" s="20"/>
      <c r="G85" s="283"/>
      <c r="H85" s="283"/>
      <c r="I85" s="283"/>
      <c r="J85" s="283"/>
      <c r="K85" s="283"/>
      <c r="L85" s="283"/>
      <c r="M85" s="284"/>
    </row>
    <row r="86" spans="1:13" s="24" customFormat="1" ht="17.25" customHeight="1" thickBot="1">
      <c r="A86" s="77">
        <f t="shared" si="14"/>
        <v>10</v>
      </c>
      <c r="B86" s="88"/>
      <c r="C86" s="88"/>
      <c r="D86" s="79">
        <f t="shared" si="13"/>
      </c>
      <c r="E86" s="21"/>
      <c r="F86" s="21"/>
      <c r="G86" s="285"/>
      <c r="H86" s="285"/>
      <c r="I86" s="285"/>
      <c r="J86" s="285"/>
      <c r="K86" s="285"/>
      <c r="L86" s="285"/>
      <c r="M86" s="286"/>
    </row>
    <row r="87" s="38" customFormat="1" ht="13.5" thickTop="1"/>
    <row r="88" s="38" customFormat="1" ht="12.75"/>
    <row r="89" spans="1:11" s="24" customFormat="1" ht="15" customHeight="1" thickBot="1">
      <c r="A89" s="287" t="s">
        <v>114</v>
      </c>
      <c r="B89" s="287"/>
      <c r="C89" s="287"/>
      <c r="D89" s="287"/>
      <c r="E89" s="287"/>
      <c r="F89" s="287"/>
      <c r="G89" s="287"/>
      <c r="H89" s="287"/>
      <c r="I89" s="287"/>
      <c r="J89" s="60">
        <f>'Naslovna strana'!D16</f>
        <v>2023</v>
      </c>
      <c r="K89" s="24" t="s">
        <v>39</v>
      </c>
    </row>
    <row r="90" spans="1:13" s="24" customFormat="1" ht="26.25" customHeight="1" thickTop="1">
      <c r="A90" s="302"/>
      <c r="B90" s="302"/>
      <c r="C90" s="302"/>
      <c r="D90" s="303" t="s">
        <v>28</v>
      </c>
      <c r="E90" s="234" t="s">
        <v>25</v>
      </c>
      <c r="F90" s="234"/>
      <c r="G90" s="234"/>
      <c r="H90" s="290" t="s">
        <v>23</v>
      </c>
      <c r="I90" s="294" t="s">
        <v>30</v>
      </c>
      <c r="J90" s="275" t="s">
        <v>115</v>
      </c>
      <c r="K90" s="275"/>
      <c r="L90" s="275"/>
      <c r="M90" s="276"/>
    </row>
    <row r="91" spans="1:13" s="24" customFormat="1" ht="27">
      <c r="A91" s="302"/>
      <c r="B91" s="302"/>
      <c r="C91" s="302"/>
      <c r="D91" s="304"/>
      <c r="E91" s="68" t="s">
        <v>31</v>
      </c>
      <c r="F91" s="69" t="s">
        <v>32</v>
      </c>
      <c r="G91" s="68" t="s">
        <v>45</v>
      </c>
      <c r="H91" s="291"/>
      <c r="I91" s="295"/>
      <c r="J91" s="277"/>
      <c r="K91" s="277"/>
      <c r="L91" s="277"/>
      <c r="M91" s="278"/>
    </row>
    <row r="92" spans="1:13" s="24" customFormat="1" ht="17.25" customHeight="1">
      <c r="A92" s="302"/>
      <c r="B92" s="302"/>
      <c r="C92" s="302"/>
      <c r="D92" s="70">
        <v>1</v>
      </c>
      <c r="E92" s="19"/>
      <c r="F92" s="19"/>
      <c r="G92" s="72">
        <f>IF(E92&lt;&gt;"",IF(F92&lt;&gt;"",F92-E92+1,""),"")</f>
      </c>
      <c r="H92" s="19"/>
      <c r="I92" s="73"/>
      <c r="J92" s="281"/>
      <c r="K92" s="281"/>
      <c r="L92" s="281"/>
      <c r="M92" s="282"/>
    </row>
    <row r="93" spans="1:13" s="24" customFormat="1" ht="17.25" customHeight="1">
      <c r="A93" s="302"/>
      <c r="B93" s="302"/>
      <c r="C93" s="302"/>
      <c r="D93" s="74">
        <f>+D92+1</f>
        <v>2</v>
      </c>
      <c r="E93" s="20"/>
      <c r="F93" s="20"/>
      <c r="G93" s="72">
        <f>IF(E93&lt;&gt;"",IF(F93&lt;&gt;"",F93-E93+1,""),"")</f>
      </c>
      <c r="H93" s="20"/>
      <c r="I93" s="76"/>
      <c r="J93" s="273"/>
      <c r="K93" s="273"/>
      <c r="L93" s="273"/>
      <c r="M93" s="274"/>
    </row>
    <row r="94" spans="1:13" s="24" customFormat="1" ht="17.25" customHeight="1">
      <c r="A94" s="302"/>
      <c r="B94" s="302"/>
      <c r="C94" s="302"/>
      <c r="D94" s="74">
        <f aca="true" t="shared" si="15" ref="D94:D101">+D93+1</f>
        <v>3</v>
      </c>
      <c r="E94" s="20"/>
      <c r="F94" s="20"/>
      <c r="G94" s="72">
        <f>IF(E94&lt;&gt;"",IF(F94&lt;&gt;"",F94-E94+1,""),"")</f>
      </c>
      <c r="H94" s="20"/>
      <c r="I94" s="76"/>
      <c r="J94" s="273"/>
      <c r="K94" s="273"/>
      <c r="L94" s="273"/>
      <c r="M94" s="274"/>
    </row>
    <row r="95" spans="1:13" s="24" customFormat="1" ht="17.25" customHeight="1">
      <c r="A95" s="302"/>
      <c r="B95" s="302"/>
      <c r="C95" s="302"/>
      <c r="D95" s="74">
        <f t="shared" si="15"/>
        <v>4</v>
      </c>
      <c r="E95" s="20"/>
      <c r="F95" s="20"/>
      <c r="G95" s="72">
        <f>IF(E95&lt;&gt;"",IF(F95&lt;&gt;"",F95-E95+1,""),"")</f>
      </c>
      <c r="H95" s="20"/>
      <c r="I95" s="76"/>
      <c r="J95" s="273"/>
      <c r="K95" s="273"/>
      <c r="L95" s="273"/>
      <c r="M95" s="274"/>
    </row>
    <row r="96" spans="1:13" s="24" customFormat="1" ht="17.25" customHeight="1">
      <c r="A96" s="302"/>
      <c r="B96" s="302"/>
      <c r="C96" s="302"/>
      <c r="D96" s="74">
        <f t="shared" si="15"/>
        <v>5</v>
      </c>
      <c r="E96" s="20"/>
      <c r="F96" s="20"/>
      <c r="G96" s="72">
        <f aca="true" t="shared" si="16" ref="G96:G101">IF(E96&lt;&gt;"",IF(F96&lt;&gt;"",F96-E96+1,""),"")</f>
      </c>
      <c r="H96" s="20"/>
      <c r="I96" s="76"/>
      <c r="J96" s="273"/>
      <c r="K96" s="273"/>
      <c r="L96" s="273"/>
      <c r="M96" s="274"/>
    </row>
    <row r="97" spans="1:13" s="24" customFormat="1" ht="17.25" customHeight="1">
      <c r="A97" s="302"/>
      <c r="B97" s="302"/>
      <c r="C97" s="302"/>
      <c r="D97" s="74">
        <f t="shared" si="15"/>
        <v>6</v>
      </c>
      <c r="E97" s="20"/>
      <c r="F97" s="20"/>
      <c r="G97" s="72">
        <f t="shared" si="16"/>
      </c>
      <c r="H97" s="20"/>
      <c r="I97" s="76"/>
      <c r="J97" s="273"/>
      <c r="K97" s="273"/>
      <c r="L97" s="273"/>
      <c r="M97" s="274"/>
    </row>
    <row r="98" spans="1:13" s="24" customFormat="1" ht="17.25" customHeight="1">
      <c r="A98" s="302"/>
      <c r="B98" s="302"/>
      <c r="C98" s="302"/>
      <c r="D98" s="74">
        <f t="shared" si="15"/>
        <v>7</v>
      </c>
      <c r="E98" s="20"/>
      <c r="F98" s="20"/>
      <c r="G98" s="72">
        <f t="shared" si="16"/>
      </c>
      <c r="H98" s="20"/>
      <c r="I98" s="76"/>
      <c r="J98" s="273"/>
      <c r="K98" s="273"/>
      <c r="L98" s="273"/>
      <c r="M98" s="274"/>
    </row>
    <row r="99" spans="1:13" s="24" customFormat="1" ht="17.25" customHeight="1">
      <c r="A99" s="302"/>
      <c r="B99" s="302"/>
      <c r="C99" s="302"/>
      <c r="D99" s="74">
        <f t="shared" si="15"/>
        <v>8</v>
      </c>
      <c r="E99" s="20"/>
      <c r="F99" s="20"/>
      <c r="G99" s="72">
        <f t="shared" si="16"/>
      </c>
      <c r="H99" s="20"/>
      <c r="I99" s="76"/>
      <c r="J99" s="273"/>
      <c r="K99" s="273"/>
      <c r="L99" s="273"/>
      <c r="M99" s="274"/>
    </row>
    <row r="100" spans="1:13" s="24" customFormat="1" ht="17.25" customHeight="1">
      <c r="A100" s="302"/>
      <c r="B100" s="302"/>
      <c r="C100" s="302"/>
      <c r="D100" s="74">
        <f t="shared" si="15"/>
        <v>9</v>
      </c>
      <c r="E100" s="20"/>
      <c r="F100" s="20"/>
      <c r="G100" s="72">
        <f t="shared" si="16"/>
      </c>
      <c r="H100" s="20"/>
      <c r="I100" s="76"/>
      <c r="J100" s="273"/>
      <c r="K100" s="273"/>
      <c r="L100" s="273"/>
      <c r="M100" s="274"/>
    </row>
    <row r="101" spans="1:13" s="24" customFormat="1" ht="17.25" customHeight="1" thickBot="1">
      <c r="A101" s="302"/>
      <c r="B101" s="302"/>
      <c r="C101" s="302"/>
      <c r="D101" s="77">
        <f t="shared" si="15"/>
        <v>10</v>
      </c>
      <c r="E101" s="21"/>
      <c r="F101" s="21"/>
      <c r="G101" s="79">
        <f t="shared" si="16"/>
      </c>
      <c r="H101" s="21"/>
      <c r="I101" s="80"/>
      <c r="J101" s="279"/>
      <c r="K101" s="279"/>
      <c r="L101" s="279"/>
      <c r="M101" s="280"/>
    </row>
    <row r="102" spans="1:13" s="24" customFormat="1" ht="10.5" customHeight="1" thickTop="1">
      <c r="A102" s="26"/>
      <c r="B102" s="81"/>
      <c r="C102" s="81"/>
      <c r="D102" s="26"/>
      <c r="E102" s="26"/>
      <c r="F102" s="26"/>
      <c r="G102" s="82"/>
      <c r="H102" s="81"/>
      <c r="I102" s="81"/>
      <c r="J102" s="26"/>
      <c r="K102" s="26"/>
      <c r="L102" s="26"/>
      <c r="M102" s="26"/>
    </row>
    <row r="103" s="38" customFormat="1" ht="12.75"/>
    <row r="104" s="38" customFormat="1" ht="12.75"/>
    <row r="105" s="38" customFormat="1" ht="12.75"/>
    <row r="106" s="38" customFormat="1" ht="12.75"/>
    <row r="107" s="38" customFormat="1" ht="13.5" customHeight="1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</sheetData>
  <sheetProtection password="CE28" sheet="1" objects="1" scenarios="1" insertRows="0" selectLockedCells="1"/>
  <mergeCells count="103">
    <mergeCell ref="D90:D91"/>
    <mergeCell ref="H35:H36"/>
    <mergeCell ref="A34:I34"/>
    <mergeCell ref="A48:I48"/>
    <mergeCell ref="J40:M40"/>
    <mergeCell ref="G21:M21"/>
    <mergeCell ref="G22:M22"/>
    <mergeCell ref="G23:M23"/>
    <mergeCell ref="G24:M24"/>
    <mergeCell ref="A35:A36"/>
    <mergeCell ref="B35:D35"/>
    <mergeCell ref="E35:G35"/>
    <mergeCell ref="J16:M16"/>
    <mergeCell ref="G53:M53"/>
    <mergeCell ref="G49:M49"/>
    <mergeCell ref="G51:M51"/>
    <mergeCell ref="G52:M52"/>
    <mergeCell ref="G50:M50"/>
    <mergeCell ref="G30:M30"/>
    <mergeCell ref="G31:M31"/>
    <mergeCell ref="J38:M38"/>
    <mergeCell ref="J39:M39"/>
    <mergeCell ref="J17:M17"/>
    <mergeCell ref="G29:M29"/>
    <mergeCell ref="G25:M25"/>
    <mergeCell ref="G26:M26"/>
    <mergeCell ref="G27:M27"/>
    <mergeCell ref="G28:M28"/>
    <mergeCell ref="I35:I36"/>
    <mergeCell ref="J35:M36"/>
    <mergeCell ref="J37:M37"/>
    <mergeCell ref="B7:D7"/>
    <mergeCell ref="E7:G7"/>
    <mergeCell ref="H7:H8"/>
    <mergeCell ref="I7:I8"/>
    <mergeCell ref="J7:M8"/>
    <mergeCell ref="J10:M10"/>
    <mergeCell ref="A6:I6"/>
    <mergeCell ref="A20:I20"/>
    <mergeCell ref="J9:M9"/>
    <mergeCell ref="J12:M12"/>
    <mergeCell ref="J18:M18"/>
    <mergeCell ref="J11:M11"/>
    <mergeCell ref="J13:M13"/>
    <mergeCell ref="J14:M14"/>
    <mergeCell ref="J15:M15"/>
    <mergeCell ref="A7:A8"/>
    <mergeCell ref="J41:M41"/>
    <mergeCell ref="J42:M42"/>
    <mergeCell ref="J43:M43"/>
    <mergeCell ref="J44:M44"/>
    <mergeCell ref="J45:M45"/>
    <mergeCell ref="J46:M46"/>
    <mergeCell ref="G54:M54"/>
    <mergeCell ref="G55:M55"/>
    <mergeCell ref="G56:M56"/>
    <mergeCell ref="G57:M57"/>
    <mergeCell ref="G58:M58"/>
    <mergeCell ref="G59:M59"/>
    <mergeCell ref="A61:I61"/>
    <mergeCell ref="A62:A63"/>
    <mergeCell ref="B62:D62"/>
    <mergeCell ref="E62:G62"/>
    <mergeCell ref="H62:H63"/>
    <mergeCell ref="I62:I63"/>
    <mergeCell ref="J62:M63"/>
    <mergeCell ref="J64:M6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A75:I75"/>
    <mergeCell ref="G76:M76"/>
    <mergeCell ref="I90:I91"/>
    <mergeCell ref="G77:M77"/>
    <mergeCell ref="G78:M78"/>
    <mergeCell ref="G79:M79"/>
    <mergeCell ref="G80:M80"/>
    <mergeCell ref="G81:M81"/>
    <mergeCell ref="G82:M82"/>
    <mergeCell ref="J96:M96"/>
    <mergeCell ref="G83:M83"/>
    <mergeCell ref="G84:M84"/>
    <mergeCell ref="G85:M85"/>
    <mergeCell ref="G86:M86"/>
    <mergeCell ref="A89:I89"/>
    <mergeCell ref="E90:G90"/>
    <mergeCell ref="H90:H91"/>
    <mergeCell ref="J97:M97"/>
    <mergeCell ref="J90:M91"/>
    <mergeCell ref="J98:M98"/>
    <mergeCell ref="J99:M99"/>
    <mergeCell ref="J100:M100"/>
    <mergeCell ref="J101:M101"/>
    <mergeCell ref="J92:M92"/>
    <mergeCell ref="J93:M93"/>
    <mergeCell ref="J94:M94"/>
    <mergeCell ref="J95:M95"/>
  </mergeCells>
  <printOptions horizontalCentered="1"/>
  <pageMargins left="0.4" right="0.24" top="0.34" bottom="0.42" header="0.17" footer="0.18"/>
  <pageSetup horizontalDpi="300" verticalDpi="300" orientation="landscape" paperSize="9" r:id="rId1"/>
  <headerFooter alignWithMargins="0">
    <oddFooter>&amp;LПрекиди у транспорту нафте по годинама и типу прекида&amp;RСтрана &amp;P од &amp;N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Nebojša Ćulum AERS 2</cp:lastModifiedBy>
  <cp:lastPrinted>2022-09-23T11:07:23Z</cp:lastPrinted>
  <dcterms:created xsi:type="dcterms:W3CDTF">2006-08-25T07:22:55Z</dcterms:created>
  <dcterms:modified xsi:type="dcterms:W3CDTF">2022-09-23T11:21:12Z</dcterms:modified>
  <cp:category/>
  <cp:version/>
  <cp:contentType/>
  <cp:contentStatus/>
</cp:coreProperties>
</file>